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AV\Energie\Übersichtsblätter\2020\"/>
    </mc:Choice>
  </mc:AlternateContent>
  <xr:revisionPtr revIDLastSave="0" documentId="13_ncr:1_{1BD69EC4-9368-4578-9FF6-2AA057CA1646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Stromkosten Anlage 1" sheetId="1" r:id="rId1"/>
    <sheet name="Stromkosten Anlage 2" sheetId="5" r:id="rId2"/>
    <sheet name="Überprüfung Werk I" sheetId="3" state="hidden" r:id="rId3"/>
    <sheet name="Überprüfung Werk II" sheetId="6" state="hidden" r:id="rId4"/>
    <sheet name="Diagramm Werk I" sheetId="4" state="hidden" r:id="rId5"/>
    <sheet name="Diagramm WerkII" sheetId="7" state="hidden" r:id="rId6"/>
  </sheets>
  <definedNames>
    <definedName name="_xlnm.Print_Area" localSheetId="4">'Diagramm Werk I'!$A$1:$F$50</definedName>
    <definedName name="_xlnm.Print_Area" localSheetId="5">'Diagramm WerkII'!$A$1:$F$50</definedName>
    <definedName name="_xlnm.Print_Area" localSheetId="0">'Stromkosten Anlage 1'!$A$1:$Q$64</definedName>
    <definedName name="_xlnm.Print_Area" localSheetId="1">'Stromkosten Anlage 2'!$A$1:$Q$64</definedName>
    <definedName name="_xlnm.Print_Area" localSheetId="2">'Überprüfung Werk I'!$A$2:$F$81</definedName>
    <definedName name="_xlnm.Print_Area" localSheetId="3">'Überprüfung Werk II'!$A$2:$F$81</definedName>
    <definedName name="_xlnm.Print_Titles" localSheetId="4">'Diagramm Werk I'!$2:$6</definedName>
    <definedName name="_xlnm.Print_Titles" localSheetId="5">'Diagramm WerkII'!$2:$6</definedName>
    <definedName name="_xlnm.Print_Titles" localSheetId="2">'Überprüfung Werk I'!$2:$5</definedName>
    <definedName name="_xlnm.Print_Titles" localSheetId="3">'Überprüfung Werk II'!$2:$5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7" i="1" l="1"/>
  <c r="E14" i="6"/>
  <c r="C14" i="6"/>
  <c r="B14" i="6"/>
  <c r="B3" i="7"/>
  <c r="B4" i="7"/>
  <c r="B5" i="7"/>
  <c r="B6" i="7"/>
  <c r="B2" i="7"/>
  <c r="B1" i="7"/>
  <c r="B3" i="4"/>
  <c r="B4" i="4"/>
  <c r="B5" i="4"/>
  <c r="B6" i="4"/>
  <c r="P52" i="5" l="1"/>
  <c r="E74" i="6" s="1"/>
  <c r="B3" i="6"/>
  <c r="B4" i="6"/>
  <c r="B5" i="6"/>
  <c r="B6" i="6"/>
  <c r="B7" i="6"/>
  <c r="B8" i="6"/>
  <c r="D34" i="6"/>
  <c r="E34" i="6" s="1"/>
  <c r="B3" i="3"/>
  <c r="B4" i="3"/>
  <c r="B5" i="3"/>
  <c r="B6" i="3"/>
  <c r="B7" i="3"/>
  <c r="B8" i="3"/>
  <c r="B2" i="6"/>
  <c r="D68" i="6"/>
  <c r="D63" i="6"/>
  <c r="D59" i="6"/>
  <c r="F25" i="6"/>
  <c r="E25" i="6"/>
  <c r="C25" i="6"/>
  <c r="D25" i="6" s="1"/>
  <c r="B25" i="6"/>
  <c r="F24" i="6"/>
  <c r="E24" i="6"/>
  <c r="D24" i="6"/>
  <c r="C24" i="6"/>
  <c r="B24" i="6"/>
  <c r="F23" i="6"/>
  <c r="E23" i="6"/>
  <c r="C23" i="6"/>
  <c r="B23" i="6"/>
  <c r="D23" i="6" s="1"/>
  <c r="F22" i="6"/>
  <c r="E22" i="6"/>
  <c r="C22" i="6"/>
  <c r="B22" i="6"/>
  <c r="D22" i="6" s="1"/>
  <c r="F21" i="6"/>
  <c r="E21" i="6"/>
  <c r="C21" i="6"/>
  <c r="B21" i="6"/>
  <c r="F20" i="6"/>
  <c r="E20" i="6"/>
  <c r="C20" i="6"/>
  <c r="B20" i="6"/>
  <c r="D20" i="6" s="1"/>
  <c r="F19" i="6"/>
  <c r="E19" i="6"/>
  <c r="C19" i="6"/>
  <c r="B19" i="6"/>
  <c r="D19" i="6" s="1"/>
  <c r="F18" i="6"/>
  <c r="E18" i="6"/>
  <c r="C18" i="6"/>
  <c r="B18" i="6"/>
  <c r="D18" i="6" s="1"/>
  <c r="F17" i="6"/>
  <c r="E17" i="6"/>
  <c r="C17" i="6"/>
  <c r="B17" i="6"/>
  <c r="F16" i="6"/>
  <c r="E16" i="6"/>
  <c r="C16" i="6"/>
  <c r="B16" i="6"/>
  <c r="D16" i="6" s="1"/>
  <c r="F15" i="6"/>
  <c r="E15" i="6"/>
  <c r="C15" i="6"/>
  <c r="B15" i="6"/>
  <c r="F14" i="6"/>
  <c r="C26" i="6"/>
  <c r="P47" i="5"/>
  <c r="N47" i="5"/>
  <c r="M47" i="5"/>
  <c r="L47" i="5"/>
  <c r="E47" i="5"/>
  <c r="D47" i="5"/>
  <c r="C47" i="5"/>
  <c r="B47" i="5"/>
  <c r="Q46" i="5"/>
  <c r="J45" i="5"/>
  <c r="F45" i="5"/>
  <c r="I43" i="5"/>
  <c r="H43" i="5"/>
  <c r="O42" i="5"/>
  <c r="H42" i="5"/>
  <c r="G42" i="5"/>
  <c r="J41" i="5"/>
  <c r="F41" i="5"/>
  <c r="I39" i="5"/>
  <c r="H39" i="5"/>
  <c r="O38" i="5"/>
  <c r="H38" i="5"/>
  <c r="G38" i="5"/>
  <c r="J37" i="5"/>
  <c r="F37" i="5"/>
  <c r="I35" i="5"/>
  <c r="H35" i="5"/>
  <c r="F30" i="5"/>
  <c r="E30" i="5"/>
  <c r="N52" i="5" s="1"/>
  <c r="C30" i="5"/>
  <c r="M52" i="5" s="1"/>
  <c r="B30" i="5"/>
  <c r="L52" i="5" s="1"/>
  <c r="D29" i="5"/>
  <c r="I45" i="5" s="1"/>
  <c r="D28" i="5"/>
  <c r="H44" i="5" s="1"/>
  <c r="D27" i="5"/>
  <c r="O43" i="5" s="1"/>
  <c r="D26" i="5"/>
  <c r="J42" i="5" s="1"/>
  <c r="D25" i="5"/>
  <c r="I41" i="5" s="1"/>
  <c r="D24" i="5"/>
  <c r="H40" i="5" s="1"/>
  <c r="D23" i="5"/>
  <c r="O39" i="5" s="1"/>
  <c r="D22" i="5"/>
  <c r="J38" i="5" s="1"/>
  <c r="D21" i="5"/>
  <c r="I37" i="5" s="1"/>
  <c r="D20" i="5"/>
  <c r="H36" i="5" s="1"/>
  <c r="D19" i="5"/>
  <c r="O35" i="5" s="1"/>
  <c r="D18" i="5"/>
  <c r="J34" i="5" s="1"/>
  <c r="E74" i="3"/>
  <c r="N53" i="5" l="1"/>
  <c r="C52" i="5"/>
  <c r="C51" i="5" s="1"/>
  <c r="C53" i="5"/>
  <c r="M53" i="5"/>
  <c r="O34" i="5"/>
  <c r="B53" i="5"/>
  <c r="L53" i="5"/>
  <c r="B52" i="5"/>
  <c r="B51" i="5" s="1"/>
  <c r="F34" i="5"/>
  <c r="G34" i="5"/>
  <c r="H34" i="5"/>
  <c r="E26" i="6"/>
  <c r="E49" i="6" s="1"/>
  <c r="C52" i="6" s="1"/>
  <c r="E52" i="6" s="1"/>
  <c r="E54" i="6" s="1"/>
  <c r="D38" i="6"/>
  <c r="F38" i="6" s="1"/>
  <c r="D17" i="6"/>
  <c r="F26" i="6"/>
  <c r="D21" i="6"/>
  <c r="B26" i="6"/>
  <c r="E45" i="6" s="1"/>
  <c r="D15" i="6"/>
  <c r="E46" i="6"/>
  <c r="C57" i="6"/>
  <c r="D14" i="6"/>
  <c r="C68" i="6" s="1"/>
  <c r="E68" i="6" s="1"/>
  <c r="D37" i="6"/>
  <c r="D39" i="6" s="1"/>
  <c r="F39" i="6" s="1"/>
  <c r="C58" i="6"/>
  <c r="E58" i="6" s="1"/>
  <c r="D30" i="5"/>
  <c r="I36" i="5"/>
  <c r="F36" i="5"/>
  <c r="G37" i="5"/>
  <c r="J40" i="5"/>
  <c r="G41" i="5"/>
  <c r="O41" i="5"/>
  <c r="J44" i="5"/>
  <c r="I34" i="5"/>
  <c r="F35" i="5"/>
  <c r="J35" i="5"/>
  <c r="G36" i="5"/>
  <c r="O36" i="5"/>
  <c r="H37" i="5"/>
  <c r="I38" i="5"/>
  <c r="F39" i="5"/>
  <c r="J39" i="5"/>
  <c r="G40" i="5"/>
  <c r="O40" i="5"/>
  <c r="H41" i="5"/>
  <c r="I42" i="5"/>
  <c r="F43" i="5"/>
  <c r="J43" i="5"/>
  <c r="G44" i="5"/>
  <c r="O44" i="5"/>
  <c r="H45" i="5"/>
  <c r="L51" i="5"/>
  <c r="P51" i="5"/>
  <c r="I40" i="5"/>
  <c r="I44" i="5"/>
  <c r="N51" i="5"/>
  <c r="J36" i="5"/>
  <c r="O37" i="5"/>
  <c r="F40" i="5"/>
  <c r="F44" i="5"/>
  <c r="G45" i="5"/>
  <c r="O45" i="5"/>
  <c r="G35" i="5"/>
  <c r="F38" i="5"/>
  <c r="G39" i="5"/>
  <c r="F42" i="5"/>
  <c r="G43" i="5"/>
  <c r="M51" i="5"/>
  <c r="P47" i="1"/>
  <c r="P51" i="1" s="1"/>
  <c r="B1" i="4"/>
  <c r="E30" i="1"/>
  <c r="N52" i="1" s="1"/>
  <c r="D18" i="1"/>
  <c r="O34" i="1" s="1"/>
  <c r="D19" i="1"/>
  <c r="H35" i="1" s="1"/>
  <c r="B2" i="4"/>
  <c r="D68" i="3"/>
  <c r="D63" i="3"/>
  <c r="E15" i="3"/>
  <c r="F15" i="3"/>
  <c r="E16" i="3"/>
  <c r="F16" i="3"/>
  <c r="E17" i="3"/>
  <c r="F17" i="3"/>
  <c r="E18" i="3"/>
  <c r="F18" i="3"/>
  <c r="E19" i="3"/>
  <c r="F19" i="3"/>
  <c r="E20" i="3"/>
  <c r="F20" i="3"/>
  <c r="E21" i="3"/>
  <c r="F21" i="3"/>
  <c r="E22" i="3"/>
  <c r="F22" i="3"/>
  <c r="E23" i="3"/>
  <c r="F23" i="3"/>
  <c r="E24" i="3"/>
  <c r="F24" i="3"/>
  <c r="E25" i="3"/>
  <c r="F25" i="3"/>
  <c r="F14" i="3"/>
  <c r="F26" i="3" s="1"/>
  <c r="E14" i="3"/>
  <c r="C25" i="3"/>
  <c r="B25" i="3"/>
  <c r="C24" i="3"/>
  <c r="D24" i="3" s="1"/>
  <c r="B24" i="3"/>
  <c r="C23" i="3"/>
  <c r="B23" i="3"/>
  <c r="D23" i="3" s="1"/>
  <c r="C22" i="3"/>
  <c r="D22" i="3" s="1"/>
  <c r="B22" i="3"/>
  <c r="C21" i="3"/>
  <c r="B21" i="3"/>
  <c r="D21" i="3" s="1"/>
  <c r="C20" i="3"/>
  <c r="B20" i="3"/>
  <c r="D20" i="3" s="1"/>
  <c r="C19" i="3"/>
  <c r="B19" i="3"/>
  <c r="D19" i="3" s="1"/>
  <c r="C18" i="3"/>
  <c r="B18" i="3"/>
  <c r="C17" i="3"/>
  <c r="B17" i="3"/>
  <c r="D17" i="3" s="1"/>
  <c r="C16" i="3"/>
  <c r="B16" i="3"/>
  <c r="C15" i="3"/>
  <c r="B15" i="3"/>
  <c r="D15" i="3" s="1"/>
  <c r="C14" i="3"/>
  <c r="B14" i="3"/>
  <c r="D14" i="3" s="1"/>
  <c r="B2" i="3"/>
  <c r="Q46" i="1"/>
  <c r="N47" i="1"/>
  <c r="M47" i="1"/>
  <c r="L47" i="1"/>
  <c r="E47" i="1"/>
  <c r="D47" i="1"/>
  <c r="C47" i="1"/>
  <c r="B47" i="1"/>
  <c r="F30" i="1"/>
  <c r="D20" i="1"/>
  <c r="F36" i="1" s="1"/>
  <c r="I36" i="1"/>
  <c r="D21" i="1"/>
  <c r="G37" i="1" s="1"/>
  <c r="D22" i="1"/>
  <c r="J38" i="1"/>
  <c r="D23" i="1"/>
  <c r="O39" i="1" s="1"/>
  <c r="D24" i="1"/>
  <c r="F40" i="1" s="1"/>
  <c r="D25" i="1"/>
  <c r="J41" i="1" s="1"/>
  <c r="D26" i="1"/>
  <c r="J42" i="1" s="1"/>
  <c r="D27" i="1"/>
  <c r="O43" i="1" s="1"/>
  <c r="D28" i="1"/>
  <c r="F44" i="1" s="1"/>
  <c r="O44" i="1"/>
  <c r="D29" i="1"/>
  <c r="J45" i="1" s="1"/>
  <c r="C30" i="1"/>
  <c r="C52" i="1" s="1"/>
  <c r="B30" i="1"/>
  <c r="L53" i="1" s="1"/>
  <c r="J39" i="1"/>
  <c r="I38" i="1"/>
  <c r="G44" i="1"/>
  <c r="J43" i="1"/>
  <c r="O38" i="1"/>
  <c r="H45" i="1"/>
  <c r="H41" i="1"/>
  <c r="I45" i="1"/>
  <c r="O45" i="1"/>
  <c r="O41" i="1"/>
  <c r="F43" i="1"/>
  <c r="H43" i="1"/>
  <c r="I43" i="1"/>
  <c r="P52" i="1"/>
  <c r="F37" i="1"/>
  <c r="G45" i="1"/>
  <c r="G43" i="1"/>
  <c r="J37" i="1"/>
  <c r="I37" i="1"/>
  <c r="H37" i="1"/>
  <c r="O37" i="1"/>
  <c r="F38" i="1"/>
  <c r="F39" i="1"/>
  <c r="G38" i="1"/>
  <c r="H38" i="1"/>
  <c r="G40" i="1"/>
  <c r="I40" i="1"/>
  <c r="I44" i="1"/>
  <c r="H44" i="1"/>
  <c r="O42" i="1"/>
  <c r="J40" i="1"/>
  <c r="O40" i="1"/>
  <c r="H40" i="1"/>
  <c r="J36" i="1"/>
  <c r="J35" i="1"/>
  <c r="G36" i="1"/>
  <c r="F35" i="1"/>
  <c r="D26" i="6" l="1"/>
  <c r="J47" i="5"/>
  <c r="J53" i="5" s="1"/>
  <c r="G47" i="5"/>
  <c r="G53" i="5" s="1"/>
  <c r="D36" i="6"/>
  <c r="F36" i="6" s="1"/>
  <c r="Q37" i="5"/>
  <c r="Q41" i="5"/>
  <c r="Q45" i="5"/>
  <c r="O47" i="5"/>
  <c r="O53" i="5" s="1"/>
  <c r="H47" i="5"/>
  <c r="H53" i="5" s="1"/>
  <c r="D37" i="3"/>
  <c r="C63" i="3" s="1"/>
  <c r="E63" i="3" s="1"/>
  <c r="C58" i="3"/>
  <c r="E58" i="3" s="1"/>
  <c r="M52" i="1"/>
  <c r="M51" i="1" s="1"/>
  <c r="E47" i="6"/>
  <c r="F52" i="6" s="1"/>
  <c r="D16" i="3"/>
  <c r="D38" i="3"/>
  <c r="F38" i="3" s="1"/>
  <c r="E57" i="6"/>
  <c r="E59" i="6" s="1"/>
  <c r="E60" i="6" s="1"/>
  <c r="C59" i="6"/>
  <c r="F68" i="6"/>
  <c r="F74" i="6"/>
  <c r="F54" i="6"/>
  <c r="F37" i="6"/>
  <c r="E48" i="6"/>
  <c r="C63" i="6"/>
  <c r="E63" i="6" s="1"/>
  <c r="D35" i="6"/>
  <c r="F35" i="6" s="1"/>
  <c r="C69" i="6"/>
  <c r="E69" i="6" s="1"/>
  <c r="F69" i="6" s="1"/>
  <c r="D40" i="6"/>
  <c r="F40" i="6" s="1"/>
  <c r="I52" i="5"/>
  <c r="E78" i="6" s="1"/>
  <c r="E52" i="5"/>
  <c r="E51" i="5" s="1"/>
  <c r="G52" i="5"/>
  <c r="C13" i="5"/>
  <c r="F52" i="5"/>
  <c r="E80" i="6" s="1"/>
  <c r="H52" i="5"/>
  <c r="D52" i="5"/>
  <c r="O52" i="5"/>
  <c r="K52" i="5"/>
  <c r="J52" i="5"/>
  <c r="E75" i="6" s="1"/>
  <c r="P53" i="5"/>
  <c r="Q38" i="5"/>
  <c r="Q44" i="5"/>
  <c r="Q43" i="5"/>
  <c r="F47" i="5"/>
  <c r="Q35" i="5"/>
  <c r="Q36" i="5"/>
  <c r="D53" i="5"/>
  <c r="E53" i="5"/>
  <c r="Q40" i="5"/>
  <c r="I47" i="5"/>
  <c r="Q34" i="5"/>
  <c r="Q42" i="5"/>
  <c r="Q39" i="5"/>
  <c r="F42" i="1"/>
  <c r="J44" i="1"/>
  <c r="Q44" i="1" s="1"/>
  <c r="H36" i="1"/>
  <c r="G39" i="1"/>
  <c r="O36" i="1"/>
  <c r="F45" i="1"/>
  <c r="Q45" i="1" s="1"/>
  <c r="F41" i="1"/>
  <c r="I41" i="1"/>
  <c r="G41" i="1"/>
  <c r="D18" i="3"/>
  <c r="C68" i="3" s="1"/>
  <c r="E68" i="3" s="1"/>
  <c r="F68" i="3" s="1"/>
  <c r="D25" i="3"/>
  <c r="I42" i="1"/>
  <c r="H39" i="1"/>
  <c r="G42" i="1"/>
  <c r="H42" i="1"/>
  <c r="I39" i="1"/>
  <c r="B53" i="1"/>
  <c r="N51" i="1"/>
  <c r="D34" i="3"/>
  <c r="E34" i="3" s="1"/>
  <c r="Q40" i="1"/>
  <c r="F34" i="1"/>
  <c r="C53" i="1"/>
  <c r="C26" i="3"/>
  <c r="E46" i="3" s="1"/>
  <c r="J34" i="1"/>
  <c r="L52" i="1"/>
  <c r="L51" i="1" s="1"/>
  <c r="G34" i="1"/>
  <c r="B52" i="1"/>
  <c r="H34" i="1"/>
  <c r="I34" i="1"/>
  <c r="Q38" i="1"/>
  <c r="Q37" i="1"/>
  <c r="C51" i="1"/>
  <c r="Q43" i="1"/>
  <c r="C57" i="3"/>
  <c r="M53" i="1"/>
  <c r="E26" i="3"/>
  <c r="E49" i="3" s="1"/>
  <c r="C52" i="3" s="1"/>
  <c r="E52" i="3" s="1"/>
  <c r="B26" i="3"/>
  <c r="D30" i="1"/>
  <c r="G35" i="1"/>
  <c r="I35" i="1"/>
  <c r="O35" i="1"/>
  <c r="O47" i="1" s="1"/>
  <c r="N53" i="1"/>
  <c r="E48" i="3" l="1"/>
  <c r="F37" i="3"/>
  <c r="Q36" i="1"/>
  <c r="C59" i="3"/>
  <c r="Q39" i="1"/>
  <c r="F47" i="1"/>
  <c r="F53" i="1" s="1"/>
  <c r="Q41" i="1"/>
  <c r="J47" i="1"/>
  <c r="J53" i="1" s="1"/>
  <c r="H47" i="1"/>
  <c r="H53" i="1" s="1"/>
  <c r="Q42" i="1"/>
  <c r="O51" i="5"/>
  <c r="H51" i="5"/>
  <c r="E77" i="6"/>
  <c r="K51" i="5"/>
  <c r="E79" i="6"/>
  <c r="J51" i="5"/>
  <c r="G51" i="5"/>
  <c r="E76" i="6"/>
  <c r="F59" i="6"/>
  <c r="F60" i="6"/>
  <c r="E70" i="6"/>
  <c r="F63" i="6"/>
  <c r="E65" i="6"/>
  <c r="F53" i="5"/>
  <c r="F51" i="5"/>
  <c r="Q52" i="5"/>
  <c r="D51" i="5"/>
  <c r="Q47" i="5"/>
  <c r="I53" i="5"/>
  <c r="I51" i="5"/>
  <c r="I47" i="1"/>
  <c r="I53" i="1" s="1"/>
  <c r="B51" i="1"/>
  <c r="D36" i="3"/>
  <c r="F36" i="3" s="1"/>
  <c r="Q34" i="1"/>
  <c r="E57" i="3"/>
  <c r="E59" i="3" s="1"/>
  <c r="O53" i="1"/>
  <c r="E65" i="3"/>
  <c r="D39" i="3"/>
  <c r="F39" i="3" s="1"/>
  <c r="D26" i="3"/>
  <c r="E45" i="3"/>
  <c r="E47" i="3" s="1"/>
  <c r="F74" i="3" s="1"/>
  <c r="Q35" i="1"/>
  <c r="G47" i="1"/>
  <c r="E54" i="3"/>
  <c r="O52" i="1"/>
  <c r="O51" i="1" s="1"/>
  <c r="K52" i="1"/>
  <c r="E53" i="1"/>
  <c r="C13" i="1"/>
  <c r="F52" i="1"/>
  <c r="F80" i="6" s="1"/>
  <c r="I52" i="1"/>
  <c r="F78" i="6" s="1"/>
  <c r="E52" i="1"/>
  <c r="E51" i="1" s="1"/>
  <c r="P53" i="1"/>
  <c r="J52" i="1"/>
  <c r="F75" i="6" s="1"/>
  <c r="G52" i="1"/>
  <c r="D52" i="1"/>
  <c r="D51" i="1" s="1"/>
  <c r="D53" i="1"/>
  <c r="H52" i="1"/>
  <c r="F59" i="3" l="1"/>
  <c r="F77" i="6"/>
  <c r="F79" i="6"/>
  <c r="Q47" i="1"/>
  <c r="K53" i="5"/>
  <c r="E76" i="3"/>
  <c r="F76" i="6"/>
  <c r="F65" i="6"/>
  <c r="E71" i="6"/>
  <c r="Q53" i="5"/>
  <c r="Q51" i="5"/>
  <c r="Q52" i="1"/>
  <c r="H51" i="1"/>
  <c r="E77" i="3"/>
  <c r="F77" i="3" s="1"/>
  <c r="F51" i="1"/>
  <c r="E80" i="3"/>
  <c r="F80" i="3" s="1"/>
  <c r="J51" i="1"/>
  <c r="E75" i="3"/>
  <c r="F75" i="3" s="1"/>
  <c r="I51" i="1"/>
  <c r="E78" i="3"/>
  <c r="K53" i="1"/>
  <c r="E79" i="3"/>
  <c r="F79" i="3" s="1"/>
  <c r="F54" i="3"/>
  <c r="E60" i="3"/>
  <c r="G53" i="1"/>
  <c r="F76" i="3"/>
  <c r="G51" i="1"/>
  <c r="F78" i="3"/>
  <c r="F65" i="3"/>
  <c r="D35" i="3"/>
  <c r="F35" i="3" s="1"/>
  <c r="C69" i="3"/>
  <c r="E69" i="3" s="1"/>
  <c r="D40" i="3"/>
  <c r="F40" i="3" s="1"/>
  <c r="F63" i="3"/>
  <c r="F52" i="3"/>
  <c r="Q51" i="1" l="1"/>
  <c r="Q53" i="1"/>
  <c r="E30" i="3"/>
  <c r="F71" i="6"/>
  <c r="E73" i="6"/>
  <c r="K51" i="1"/>
  <c r="F69" i="3"/>
  <c r="E70" i="3"/>
  <c r="E71" i="3" s="1"/>
  <c r="F71" i="3" s="1"/>
  <c r="F60" i="3"/>
  <c r="F73" i="6" l="1"/>
  <c r="E81" i="6"/>
  <c r="E30" i="6" s="1"/>
  <c r="E73" i="3"/>
  <c r="F73" i="3" s="1"/>
  <c r="E81" i="3" l="1"/>
  <c r="D42" i="3" s="1"/>
  <c r="F42" i="3" s="1"/>
  <c r="F81" i="6"/>
  <c r="D41" i="6" s="1"/>
  <c r="F41" i="6" s="1"/>
  <c r="E29" i="6"/>
  <c r="E31" i="6" s="1"/>
  <c r="D42" i="6"/>
  <c r="F42" i="6" s="1"/>
  <c r="F81" i="3" l="1"/>
  <c r="D41" i="3" s="1"/>
  <c r="F41" i="3" s="1"/>
  <c r="E29" i="3"/>
  <c r="E31" i="3" s="1"/>
</calcChain>
</file>

<file path=xl/sharedStrings.xml><?xml version="1.0" encoding="utf-8"?>
<sst xmlns="http://schemas.openxmlformats.org/spreadsheetml/2006/main" count="424" uniqueCount="122">
  <si>
    <t>Vertrauliche Jahresübersicht über Stromverbrauch und Stromkosten</t>
  </si>
  <si>
    <t>I. Angaben zum Mitglied</t>
  </si>
  <si>
    <t>II. Stromverbrauch</t>
  </si>
  <si>
    <t>Ort:</t>
  </si>
  <si>
    <t>Wirkstromverbrauch</t>
  </si>
  <si>
    <t>Leistung</t>
  </si>
  <si>
    <t>HT (Tag)</t>
  </si>
  <si>
    <t>Summe</t>
  </si>
  <si>
    <t>kWh</t>
  </si>
  <si>
    <t>kW</t>
  </si>
  <si>
    <t>kvarh</t>
  </si>
  <si>
    <t>Jan</t>
  </si>
  <si>
    <t>Stromlieferant:</t>
  </si>
  <si>
    <t>Feb</t>
  </si>
  <si>
    <t>Netzbetreiber:</t>
  </si>
  <si>
    <t>Mrz</t>
  </si>
  <si>
    <t>Bezugsspannung:</t>
  </si>
  <si>
    <t>Apr</t>
  </si>
  <si>
    <t>Messspannung:</t>
  </si>
  <si>
    <t>Mai</t>
  </si>
  <si>
    <t>Jun</t>
  </si>
  <si>
    <t>Jul</t>
  </si>
  <si>
    <t>Aug</t>
  </si>
  <si>
    <t>Sep</t>
  </si>
  <si>
    <t>Okt</t>
  </si>
  <si>
    <t>Nov</t>
  </si>
  <si>
    <t>Dez</t>
  </si>
  <si>
    <t>Arbeitskosten</t>
  </si>
  <si>
    <t>Leistungs-
kosten</t>
  </si>
  <si>
    <t>Blindstrom-
kosten</t>
  </si>
  <si>
    <t>EEG</t>
  </si>
  <si>
    <t>KWKG</t>
  </si>
  <si>
    <t>Monat</t>
  </si>
  <si>
    <t>Stromsteuer</t>
  </si>
  <si>
    <t>Blindstrom</t>
  </si>
  <si>
    <t>Mehrverbrauch</t>
  </si>
  <si>
    <t>Name</t>
  </si>
  <si>
    <t>Energiekosten</t>
  </si>
  <si>
    <t>ct/kWh</t>
  </si>
  <si>
    <t>Offshore-Umlage</t>
  </si>
  <si>
    <t>Konzessions-
abgabe</t>
  </si>
  <si>
    <r>
      <t>Mess-
kosten</t>
    </r>
    <r>
      <rPr>
        <vertAlign val="superscript"/>
        <sz val="12"/>
        <rFont val="Arial"/>
        <family val="2"/>
      </rPr>
      <t>2)</t>
    </r>
  </si>
  <si>
    <t>Mitglied</t>
  </si>
  <si>
    <t>Ort</t>
  </si>
  <si>
    <t>Verbrauchsstelle</t>
  </si>
  <si>
    <t>Abrechnungsjahr</t>
  </si>
  <si>
    <t>Netzbetreiber</t>
  </si>
  <si>
    <t>Bezugsspannung</t>
  </si>
  <si>
    <t>Messspannung</t>
  </si>
  <si>
    <t>Verbrauchsdaten</t>
  </si>
  <si>
    <t>Wirkstrom</t>
  </si>
  <si>
    <t>Monats-</t>
  </si>
  <si>
    <t>Hochtarif</t>
  </si>
  <si>
    <t>Niedertarif</t>
  </si>
  <si>
    <t>leistung</t>
  </si>
  <si>
    <t>Ergebnis der Untersuchung</t>
  </si>
  <si>
    <t>Jahresstromkosten nach Preisregelung</t>
  </si>
  <si>
    <t>EUR</t>
  </si>
  <si>
    <t>Lt. Jahresübersicht bzw. Stromrechnungen bezahlt</t>
  </si>
  <si>
    <t xml:space="preserve">Abweichung </t>
  </si>
  <si>
    <t>Vergleich mit Vorjahr</t>
  </si>
  <si>
    <r>
      <rPr>
        <sz val="10"/>
        <rFont val="Calibri"/>
        <family val="2"/>
      </rPr>
      <t>Δ</t>
    </r>
    <r>
      <rPr>
        <sz val="10"/>
        <rFont val="Arial"/>
        <family val="2"/>
      </rPr>
      <t xml:space="preserve"> [%]</t>
    </r>
  </si>
  <si>
    <t>Jahresverbrauch</t>
  </si>
  <si>
    <t>Niedertarifanteil</t>
  </si>
  <si>
    <t>%</t>
  </si>
  <si>
    <t>Jahreshöchstleistung P(max)</t>
  </si>
  <si>
    <t>Monatsleistung P(Monat)</t>
  </si>
  <si>
    <t>Benutzungsdauer P(max)</t>
  </si>
  <si>
    <t>h</t>
  </si>
  <si>
    <t>Benutzungsdauer P(Monat)</t>
  </si>
  <si>
    <t>Spez. Preis (mit Stromsteuer)</t>
  </si>
  <si>
    <t>Spez. Preis (ohne Stromsteuer)</t>
  </si>
  <si>
    <t>I. Verbrauchswerte</t>
  </si>
  <si>
    <t>Summe Arbeit</t>
  </si>
  <si>
    <t>Verrechnungsleistung Netznutzung</t>
  </si>
  <si>
    <t>Verrechnungsleistung Energie</t>
  </si>
  <si>
    <t>II. Energiekosten</t>
  </si>
  <si>
    <t>Zeitraum</t>
  </si>
  <si>
    <t>EUR/kW</t>
  </si>
  <si>
    <t>Jan. - Dez.</t>
  </si>
  <si>
    <t>Leistungskosten</t>
  </si>
  <si>
    <t>Arbeit</t>
  </si>
  <si>
    <t>Jan - Dez</t>
  </si>
  <si>
    <t>III. Netznutzungskosten</t>
  </si>
  <si>
    <t>Konzessionsabgabe</t>
  </si>
  <si>
    <t>Zwischensumme</t>
  </si>
  <si>
    <t>Netznutzungskosten</t>
  </si>
  <si>
    <t>IV. Gesamtkosten</t>
  </si>
  <si>
    <t>Energie- und Netznutzungskosten (II. und III.)</t>
  </si>
  <si>
    <t>Messkosten</t>
  </si>
  <si>
    <t>§19 Umlage</t>
  </si>
  <si>
    <t>Gesamtkosten (netto)</t>
  </si>
  <si>
    <t>Verbrauchsjahr</t>
  </si>
  <si>
    <t>§18 AbLaV</t>
  </si>
  <si>
    <t>§19 Abs.2 StromNEV</t>
  </si>
  <si>
    <t>III. 4 Netznutzungskosten</t>
  </si>
  <si>
    <t>III. 2 Steuern</t>
  </si>
  <si>
    <t>Netto-
Gesamtkosten</t>
  </si>
  <si>
    <t>§17f EnWG (Offshore-Haftung)</t>
  </si>
  <si>
    <t>NT (Nacht)</t>
  </si>
  <si>
    <t>Mitgliedsnummer</t>
  </si>
  <si>
    <t>Benutzungsdauer</t>
  </si>
  <si>
    <t>Monats-maximum</t>
  </si>
  <si>
    <t>Um ihre Daten schnell und effizient auswerten zu können, bitten wir Sie diese Excel-Datei zu verwenden. Bitte senden Sie diese per E-Mail an gav@gav-energie.de</t>
  </si>
  <si>
    <r>
      <t>Sonstiges</t>
    </r>
    <r>
      <rPr>
        <vertAlign val="superscript"/>
        <sz val="12"/>
        <rFont val="Arial"/>
        <family val="2"/>
      </rPr>
      <t xml:space="preserve"> 1)</t>
    </r>
  </si>
  <si>
    <r>
      <t>III. Kosten</t>
    </r>
    <r>
      <rPr>
        <sz val="18"/>
        <rFont val="Arial"/>
        <family val="2"/>
      </rPr>
      <t xml:space="preserve"> </t>
    </r>
    <r>
      <rPr>
        <b/>
        <sz val="10"/>
        <rFont val="Arial"/>
        <family val="2"/>
      </rPr>
      <t>(Alle Angaben in Euro)</t>
    </r>
  </si>
  <si>
    <t>Verbrauchsstelle (Str., Werk)</t>
  </si>
  <si>
    <t>Arbeitskosten
HT</t>
  </si>
  <si>
    <t>Arbeitskosten
NT</t>
  </si>
  <si>
    <t>Arbeitskosten
HT Netz</t>
  </si>
  <si>
    <t>Arbeitskosten
NT Netz</t>
  </si>
  <si>
    <t>III. 1 Energiekosten (ohne Netznutzung)</t>
  </si>
  <si>
    <t xml:space="preserve">III. 3 Abgaben </t>
  </si>
  <si>
    <t>1) Grundkosten, Abwicklungsentgelt etc.</t>
  </si>
  <si>
    <t>2) Kosten für Messstellenbetrieb, Messung und Abrechnung</t>
  </si>
  <si>
    <t>Lieferant</t>
  </si>
  <si>
    <t>AbLaV</t>
  </si>
  <si>
    <t>Korrektur</t>
  </si>
  <si>
    <t>Kontrolle</t>
  </si>
  <si>
    <t>Vorgabe</t>
  </si>
  <si>
    <t>Soll</t>
  </si>
  <si>
    <t>Differenz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</si>
</sst>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0.000000"/>
    <numFmt numFmtId="166" formatCode="0.0"/>
    <numFmt numFmtId="167" formatCode="0.00000"/>
    <numFmt numFmtId="168" formatCode="#,##0.0;\-#,##0.0"/>
    <numFmt numFmtId="169" formatCode="0.0000"/>
    <numFmt numFmtId="170" formatCode="0.000"/>
    <numFmt numFmtId="171" formatCode="#,##0.000"/>
  </numFmts>
  <fonts count="2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sz val="10"/>
      <name val="MS Sans Serif"/>
    </font>
    <font>
      <sz val="10"/>
      <name val="MS Sans Serif"/>
      <family val="2"/>
    </font>
    <font>
      <i/>
      <sz val="10"/>
      <name val="Arial"/>
      <family val="2"/>
    </font>
    <font>
      <sz val="10"/>
      <name val="Calibri"/>
      <family val="2"/>
    </font>
    <font>
      <sz val="14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2" fillId="0" borderId="0"/>
    <xf numFmtId="0" fontId="2" fillId="0" borderId="0"/>
    <xf numFmtId="0" fontId="19" fillId="0" borderId="0"/>
  </cellStyleXfs>
  <cellXfs count="348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2" fillId="0" borderId="0" xfId="0" applyFont="1" applyBorder="1" applyProtection="1">
      <protection locked="0"/>
    </xf>
    <xf numFmtId="2" fontId="2" fillId="0" borderId="0" xfId="0" applyNumberFormat="1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Protection="1">
      <protection locked="0"/>
    </xf>
    <xf numFmtId="2" fontId="11" fillId="0" borderId="0" xfId="0" applyNumberFormat="1" applyFont="1" applyProtection="1"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right"/>
      <protection locked="0"/>
    </xf>
    <xf numFmtId="0" fontId="11" fillId="0" borderId="0" xfId="0" applyFont="1" applyBorder="1" applyAlignment="1" applyProtection="1">
      <alignment horizontal="center"/>
      <protection locked="0"/>
    </xf>
    <xf numFmtId="2" fontId="11" fillId="0" borderId="0" xfId="0" applyNumberFormat="1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4" fontId="11" fillId="0" borderId="0" xfId="0" applyNumberFormat="1" applyFont="1" applyBorder="1" applyProtection="1">
      <protection locked="0"/>
    </xf>
    <xf numFmtId="39" fontId="11" fillId="0" borderId="0" xfId="0" applyNumberFormat="1" applyFont="1" applyBorder="1" applyProtection="1">
      <protection locked="0"/>
    </xf>
    <xf numFmtId="1" fontId="11" fillId="0" borderId="0" xfId="0" applyNumberFormat="1" applyFont="1" applyBorder="1" applyProtection="1">
      <protection locked="0"/>
    </xf>
    <xf numFmtId="0" fontId="11" fillId="0" borderId="0" xfId="0" applyFont="1" applyProtection="1">
      <protection locked="0"/>
    </xf>
    <xf numFmtId="2" fontId="15" fillId="0" borderId="0" xfId="0" applyNumberFormat="1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1" fontId="5" fillId="0" borderId="0" xfId="0" applyNumberFormat="1" applyFont="1" applyFill="1" applyBorder="1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1" fillId="0" borderId="3" xfId="6" applyFont="1" applyBorder="1"/>
    <xf numFmtId="0" fontId="1" fillId="0" borderId="0" xfId="6" applyFont="1"/>
    <xf numFmtId="1" fontId="1" fillId="0" borderId="0" xfId="6" applyNumberFormat="1" applyFont="1"/>
    <xf numFmtId="0" fontId="1" fillId="0" borderId="2" xfId="6" applyFont="1" applyBorder="1"/>
    <xf numFmtId="0" fontId="1" fillId="0" borderId="0" xfId="6" applyFont="1" applyBorder="1"/>
    <xf numFmtId="0" fontId="7" fillId="0" borderId="0" xfId="6" quotePrefix="1" applyFont="1"/>
    <xf numFmtId="0" fontId="1" fillId="0" borderId="4" xfId="6" applyFont="1" applyBorder="1"/>
    <xf numFmtId="0" fontId="10" fillId="0" borderId="0" xfId="6" applyFont="1" applyAlignment="1">
      <alignment vertical="center"/>
    </xf>
    <xf numFmtId="0" fontId="1" fillId="0" borderId="0" xfId="6" applyFont="1" applyBorder="1" applyAlignment="1">
      <alignment horizontal="right"/>
    </xf>
    <xf numFmtId="165" fontId="1" fillId="0" borderId="0" xfId="6" applyNumberFormat="1" applyFont="1" applyBorder="1"/>
    <xf numFmtId="2" fontId="8" fillId="0" borderId="0" xfId="6" applyNumberFormat="1" applyFont="1"/>
    <xf numFmtId="2" fontId="1" fillId="0" borderId="0" xfId="6" applyNumberFormat="1" applyFont="1"/>
    <xf numFmtId="0" fontId="1" fillId="0" borderId="5" xfId="6" applyFont="1" applyBorder="1"/>
    <xf numFmtId="0" fontId="1" fillId="0" borderId="6" xfId="6" applyFont="1" applyBorder="1" applyAlignment="1">
      <alignment horizontal="center"/>
    </xf>
    <xf numFmtId="0" fontId="1" fillId="0" borderId="0" xfId="6" applyFont="1" applyAlignment="1">
      <alignment horizontal="right"/>
    </xf>
    <xf numFmtId="0" fontId="1" fillId="0" borderId="7" xfId="6" applyFont="1" applyBorder="1"/>
    <xf numFmtId="0" fontId="1" fillId="0" borderId="8" xfId="6" applyFont="1" applyBorder="1" applyAlignment="1">
      <alignment horizontal="right"/>
    </xf>
    <xf numFmtId="0" fontId="1" fillId="0" borderId="8" xfId="6" applyFont="1" applyBorder="1" applyAlignment="1">
      <alignment horizontal="center"/>
    </xf>
    <xf numFmtId="0" fontId="1" fillId="0" borderId="9" xfId="6" applyFont="1" applyBorder="1" applyAlignment="1">
      <alignment horizontal="center"/>
    </xf>
    <xf numFmtId="0" fontId="21" fillId="0" borderId="10" xfId="6" applyFont="1" applyBorder="1"/>
    <xf numFmtId="0" fontId="21" fillId="0" borderId="11" xfId="6" applyFont="1" applyBorder="1" applyAlignment="1">
      <alignment horizontal="right"/>
    </xf>
    <xf numFmtId="0" fontId="21" fillId="0" borderId="12" xfId="6" applyFont="1" applyBorder="1" applyAlignment="1">
      <alignment horizontal="right"/>
    </xf>
    <xf numFmtId="0" fontId="21" fillId="0" borderId="13" xfId="6" applyFont="1" applyFill="1" applyBorder="1" applyAlignment="1">
      <alignment horizontal="right"/>
    </xf>
    <xf numFmtId="0" fontId="21" fillId="0" borderId="14" xfId="6" applyFont="1" applyBorder="1" applyAlignment="1">
      <alignment horizontal="right"/>
    </xf>
    <xf numFmtId="166" fontId="1" fillId="0" borderId="3" xfId="6" applyNumberFormat="1" applyFont="1" applyBorder="1" applyAlignment="1">
      <alignment vertical="center"/>
    </xf>
    <xf numFmtId="38" fontId="1" fillId="0" borderId="1" xfId="3" applyNumberFormat="1" applyFont="1" applyFill="1" applyBorder="1"/>
    <xf numFmtId="38" fontId="1" fillId="0" borderId="15" xfId="3" applyNumberFormat="1" applyFont="1" applyFill="1" applyBorder="1"/>
    <xf numFmtId="40" fontId="1" fillId="0" borderId="9" xfId="3" applyFont="1" applyFill="1" applyBorder="1"/>
    <xf numFmtId="166" fontId="1" fillId="0" borderId="2" xfId="6" applyNumberFormat="1" applyFont="1" applyBorder="1" applyAlignment="1">
      <alignment vertical="center"/>
    </xf>
    <xf numFmtId="40" fontId="1" fillId="0" borderId="1" xfId="3" applyFont="1" applyFill="1" applyBorder="1"/>
    <xf numFmtId="2" fontId="1" fillId="0" borderId="0" xfId="6" applyNumberFormat="1" applyFont="1" applyBorder="1"/>
    <xf numFmtId="165" fontId="1" fillId="0" borderId="0" xfId="6" applyNumberFormat="1" applyFont="1"/>
    <xf numFmtId="4" fontId="1" fillId="0" borderId="0" xfId="6" applyNumberFormat="1" applyFont="1" applyBorder="1"/>
    <xf numFmtId="0" fontId="1" fillId="0" borderId="15" xfId="6" applyFont="1" applyBorder="1" applyAlignment="1">
      <alignment horizontal="right"/>
    </xf>
    <xf numFmtId="4" fontId="1" fillId="0" borderId="15" xfId="6" applyNumberFormat="1" applyFont="1" applyFill="1" applyBorder="1"/>
    <xf numFmtId="0" fontId="1" fillId="0" borderId="16" xfId="6" applyFont="1" applyBorder="1"/>
    <xf numFmtId="0" fontId="1" fillId="0" borderId="17" xfId="6" applyFont="1" applyBorder="1"/>
    <xf numFmtId="4" fontId="1" fillId="0" borderId="17" xfId="6" applyNumberFormat="1" applyFont="1" applyFill="1" applyBorder="1"/>
    <xf numFmtId="0" fontId="1" fillId="0" borderId="18" xfId="6" applyFont="1" applyBorder="1"/>
    <xf numFmtId="0" fontId="1" fillId="0" borderId="12" xfId="6" applyFont="1" applyBorder="1"/>
    <xf numFmtId="4" fontId="6" fillId="0" borderId="12" xfId="6" applyNumberFormat="1" applyFont="1" applyFill="1" applyBorder="1"/>
    <xf numFmtId="0" fontId="6" fillId="0" borderId="19" xfId="6" applyFont="1" applyBorder="1"/>
    <xf numFmtId="0" fontId="1" fillId="0" borderId="15" xfId="6" applyFont="1" applyBorder="1"/>
    <xf numFmtId="0" fontId="6" fillId="0" borderId="15" xfId="6" quotePrefix="1" applyFont="1" applyBorder="1" applyAlignment="1">
      <alignment horizontal="center"/>
    </xf>
    <xf numFmtId="0" fontId="1" fillId="0" borderId="15" xfId="6" applyFont="1" applyFill="1" applyBorder="1" applyAlignment="1">
      <alignment horizontal="center"/>
    </xf>
    <xf numFmtId="0" fontId="1" fillId="0" borderId="16" xfId="6" applyFont="1" applyBorder="1" applyAlignment="1">
      <alignment horizontal="center"/>
    </xf>
    <xf numFmtId="0" fontId="1" fillId="0" borderId="20" xfId="6" applyFont="1" applyBorder="1" applyAlignment="1"/>
    <xf numFmtId="0" fontId="1" fillId="0" borderId="21" xfId="6" applyFont="1" applyBorder="1" applyAlignment="1"/>
    <xf numFmtId="0" fontId="1" fillId="0" borderId="9" xfId="6" applyFont="1" applyBorder="1"/>
    <xf numFmtId="3" fontId="1" fillId="0" borderId="9" xfId="6" quotePrefix="1" applyNumberFormat="1" applyFont="1" applyBorder="1" applyAlignment="1">
      <alignment horizontal="right"/>
    </xf>
    <xf numFmtId="3" fontId="1" fillId="0" borderId="9" xfId="6" applyNumberFormat="1" applyFont="1" applyFill="1" applyBorder="1" applyAlignment="1">
      <alignment horizontal="right"/>
    </xf>
    <xf numFmtId="168" fontId="1" fillId="0" borderId="22" xfId="6" applyNumberFormat="1" applyFont="1" applyBorder="1"/>
    <xf numFmtId="0" fontId="21" fillId="0" borderId="1" xfId="6" applyFont="1" applyBorder="1"/>
    <xf numFmtId="2" fontId="1" fillId="0" borderId="1" xfId="6" applyNumberFormat="1" applyFont="1" applyBorder="1"/>
    <xf numFmtId="2" fontId="1" fillId="0" borderId="1" xfId="6" applyNumberFormat="1" applyFont="1" applyFill="1" applyBorder="1"/>
    <xf numFmtId="3" fontId="1" fillId="0" borderId="1" xfId="6" applyNumberFormat="1" applyFont="1" applyBorder="1"/>
    <xf numFmtId="3" fontId="1" fillId="0" borderId="1" xfId="6" applyNumberFormat="1" applyFont="1" applyFill="1" applyBorder="1"/>
    <xf numFmtId="0" fontId="21" fillId="0" borderId="1" xfId="6" applyFont="1" applyFill="1" applyBorder="1"/>
    <xf numFmtId="38" fontId="1" fillId="0" borderId="1" xfId="3" applyNumberFormat="1" applyFont="1" applyBorder="1"/>
    <xf numFmtId="0" fontId="21" fillId="0" borderId="13" xfId="6" applyFont="1" applyFill="1" applyBorder="1"/>
    <xf numFmtId="38" fontId="1" fillId="0" borderId="13" xfId="3" applyNumberFormat="1" applyFont="1" applyFill="1" applyBorder="1"/>
    <xf numFmtId="168" fontId="1" fillId="0" borderId="23" xfId="6" applyNumberFormat="1" applyFont="1" applyBorder="1"/>
    <xf numFmtId="0" fontId="21" fillId="0" borderId="9" xfId="6" applyFont="1" applyBorder="1"/>
    <xf numFmtId="2" fontId="6" fillId="0" borderId="9" xfId="6" applyNumberFormat="1" applyFont="1" applyBorder="1"/>
    <xf numFmtId="2" fontId="1" fillId="0" borderId="9" xfId="6" applyNumberFormat="1" applyFont="1" applyBorder="1"/>
    <xf numFmtId="168" fontId="1" fillId="0" borderId="24" xfId="6" applyNumberFormat="1" applyFont="1" applyBorder="1"/>
    <xf numFmtId="0" fontId="21" fillId="0" borderId="13" xfId="6" applyFont="1" applyBorder="1"/>
    <xf numFmtId="2" fontId="6" fillId="0" borderId="13" xfId="6" applyNumberFormat="1" applyFont="1" applyBorder="1"/>
    <xf numFmtId="2" fontId="1" fillId="0" borderId="13" xfId="6" applyNumberFormat="1" applyFont="1" applyBorder="1"/>
    <xf numFmtId="167" fontId="8" fillId="0" borderId="0" xfId="6" applyNumberFormat="1" applyFont="1"/>
    <xf numFmtId="0" fontId="1" fillId="0" borderId="25" xfId="6" applyFont="1" applyFill="1" applyBorder="1"/>
    <xf numFmtId="0" fontId="1" fillId="0" borderId="26" xfId="6" applyFont="1" applyFill="1" applyBorder="1"/>
    <xf numFmtId="0" fontId="1" fillId="0" borderId="16" xfId="6" applyFont="1" applyFill="1" applyBorder="1"/>
    <xf numFmtId="0" fontId="1" fillId="0" borderId="0" xfId="6" applyFont="1" applyFill="1"/>
    <xf numFmtId="0" fontId="1" fillId="0" borderId="27" xfId="6" applyFont="1" applyFill="1" applyBorder="1"/>
    <xf numFmtId="0" fontId="1" fillId="0" borderId="28" xfId="6" applyFont="1" applyFill="1" applyBorder="1"/>
    <xf numFmtId="0" fontId="1" fillId="0" borderId="23" xfId="6" applyFont="1" applyFill="1" applyBorder="1"/>
    <xf numFmtId="0" fontId="6" fillId="0" borderId="20" xfId="6" applyFont="1" applyFill="1" applyBorder="1"/>
    <xf numFmtId="0" fontId="6" fillId="0" borderId="29" xfId="6" applyFont="1" applyFill="1" applyBorder="1"/>
    <xf numFmtId="38" fontId="6" fillId="0" borderId="9" xfId="3" applyNumberFormat="1" applyFont="1" applyFill="1" applyBorder="1"/>
    <xf numFmtId="0" fontId="6" fillId="0" borderId="24" xfId="6" applyFont="1" applyFill="1" applyBorder="1"/>
    <xf numFmtId="0" fontId="1" fillId="0" borderId="30" xfId="6" applyFont="1" applyFill="1" applyBorder="1"/>
    <xf numFmtId="0" fontId="1" fillId="0" borderId="31" xfId="6" applyFont="1" applyFill="1" applyBorder="1"/>
    <xf numFmtId="0" fontId="1" fillId="0" borderId="22" xfId="6" applyFont="1" applyFill="1" applyBorder="1"/>
    <xf numFmtId="0" fontId="1" fillId="0" borderId="32" xfId="6" applyFont="1" applyFill="1" applyBorder="1"/>
    <xf numFmtId="0" fontId="1" fillId="0" borderId="33" xfId="6" applyFont="1" applyFill="1" applyBorder="1"/>
    <xf numFmtId="40" fontId="1" fillId="0" borderId="12" xfId="3" applyFont="1" applyFill="1" applyBorder="1"/>
    <xf numFmtId="0" fontId="1" fillId="0" borderId="19" xfId="6" applyFont="1" applyFill="1" applyBorder="1"/>
    <xf numFmtId="0" fontId="10" fillId="0" borderId="0" xfId="6" applyFont="1" applyFill="1" applyAlignment="1">
      <alignment vertical="center"/>
    </xf>
    <xf numFmtId="0" fontId="6" fillId="0" borderId="3" xfId="6" applyFont="1" applyFill="1" applyBorder="1"/>
    <xf numFmtId="0" fontId="1" fillId="0" borderId="15" xfId="6" applyFont="1" applyFill="1" applyBorder="1"/>
    <xf numFmtId="0" fontId="21" fillId="0" borderId="15" xfId="6" applyFont="1" applyFill="1" applyBorder="1" applyAlignment="1">
      <alignment horizontal="center"/>
    </xf>
    <xf numFmtId="0" fontId="21" fillId="0" borderId="16" xfId="6" applyFont="1" applyFill="1" applyBorder="1" applyAlignment="1">
      <alignment horizontal="center"/>
    </xf>
    <xf numFmtId="16" fontId="6" fillId="0" borderId="2" xfId="6" applyNumberFormat="1" applyFont="1" applyFill="1" applyBorder="1"/>
    <xf numFmtId="16" fontId="1" fillId="0" borderId="1" xfId="6" applyNumberFormat="1" applyFont="1" applyFill="1" applyBorder="1"/>
    <xf numFmtId="4" fontId="1" fillId="0" borderId="1" xfId="6" applyNumberFormat="1" applyFont="1" applyFill="1" applyBorder="1" applyAlignment="1">
      <alignment horizontal="center"/>
    </xf>
    <xf numFmtId="169" fontId="1" fillId="0" borderId="1" xfId="6" applyNumberFormat="1" applyFont="1" applyFill="1" applyBorder="1" applyAlignment="1">
      <alignment horizontal="center"/>
    </xf>
    <xf numFmtId="4" fontId="1" fillId="0" borderId="1" xfId="6" applyNumberFormat="1" applyFont="1" applyFill="1" applyBorder="1"/>
    <xf numFmtId="4" fontId="1" fillId="0" borderId="22" xfId="6" applyNumberFormat="1" applyFont="1" applyFill="1" applyBorder="1"/>
    <xf numFmtId="0" fontId="1" fillId="0" borderId="0" xfId="6" applyFont="1" applyBorder="1" applyAlignment="1">
      <alignment horizontal="left"/>
    </xf>
    <xf numFmtId="0" fontId="1" fillId="0" borderId="1" xfId="6" applyFont="1" applyFill="1" applyBorder="1"/>
    <xf numFmtId="3" fontId="1" fillId="0" borderId="1" xfId="6" applyNumberFormat="1" applyFont="1" applyFill="1" applyBorder="1" applyAlignment="1">
      <alignment horizontal="center"/>
    </xf>
    <xf numFmtId="2" fontId="1" fillId="0" borderId="1" xfId="6" applyNumberFormat="1" applyFont="1" applyFill="1" applyBorder="1" applyAlignment="1">
      <alignment horizontal="center"/>
    </xf>
    <xf numFmtId="0" fontId="6" fillId="0" borderId="34" xfId="6" applyFont="1" applyFill="1" applyBorder="1"/>
    <xf numFmtId="0" fontId="6" fillId="0" borderId="13" xfId="6" applyFont="1" applyFill="1" applyBorder="1"/>
    <xf numFmtId="3" fontId="6" fillId="0" borderId="13" xfId="6" applyNumberFormat="1" applyFont="1" applyFill="1" applyBorder="1" applyAlignment="1">
      <alignment horizontal="center"/>
    </xf>
    <xf numFmtId="4" fontId="6" fillId="0" borderId="13" xfId="6" applyNumberFormat="1" applyFont="1" applyFill="1" applyBorder="1"/>
    <xf numFmtId="4" fontId="6" fillId="0" borderId="23" xfId="6" applyNumberFormat="1" applyFont="1" applyFill="1" applyBorder="1"/>
    <xf numFmtId="0" fontId="1" fillId="0" borderId="0" xfId="6" applyFont="1" applyBorder="1" applyAlignment="1">
      <alignment horizontal="center"/>
    </xf>
    <xf numFmtId="0" fontId="6" fillId="0" borderId="0" xfId="6" applyFont="1" applyFill="1" applyBorder="1"/>
    <xf numFmtId="0" fontId="1" fillId="0" borderId="0" xfId="6" applyFont="1" applyFill="1" applyBorder="1"/>
    <xf numFmtId="3" fontId="1" fillId="0" borderId="0" xfId="6" applyNumberFormat="1" applyFont="1" applyFill="1" applyBorder="1" applyAlignment="1">
      <alignment horizontal="center"/>
    </xf>
    <xf numFmtId="0" fontId="1" fillId="0" borderId="0" xfId="6" applyFont="1" applyFill="1" applyBorder="1" applyAlignment="1">
      <alignment horizontal="center"/>
    </xf>
    <xf numFmtId="4" fontId="1" fillId="0" borderId="0" xfId="6" applyNumberFormat="1" applyFont="1" applyFill="1" applyBorder="1" applyAlignment="1">
      <alignment horizontal="center"/>
    </xf>
    <xf numFmtId="169" fontId="1" fillId="0" borderId="0" xfId="6" applyNumberFormat="1" applyFont="1"/>
    <xf numFmtId="0" fontId="6" fillId="0" borderId="35" xfId="6" applyFont="1" applyFill="1" applyBorder="1"/>
    <xf numFmtId="0" fontId="1" fillId="0" borderId="36" xfId="6" applyFont="1" applyFill="1" applyBorder="1" applyAlignment="1">
      <alignment horizontal="center"/>
    </xf>
    <xf numFmtId="3" fontId="21" fillId="0" borderId="36" xfId="6" applyNumberFormat="1" applyFont="1" applyFill="1" applyBorder="1" applyAlignment="1">
      <alignment horizontal="center"/>
    </xf>
    <xf numFmtId="0" fontId="21" fillId="0" borderId="36" xfId="6" applyFont="1" applyFill="1" applyBorder="1" applyAlignment="1">
      <alignment horizontal="center"/>
    </xf>
    <xf numFmtId="4" fontId="21" fillId="0" borderId="36" xfId="6" applyNumberFormat="1" applyFont="1" applyFill="1" applyBorder="1" applyAlignment="1">
      <alignment horizontal="center"/>
    </xf>
    <xf numFmtId="4" fontId="21" fillId="0" borderId="37" xfId="6" applyNumberFormat="1" applyFont="1" applyFill="1" applyBorder="1" applyAlignment="1">
      <alignment horizontal="center"/>
    </xf>
    <xf numFmtId="0" fontId="1" fillId="0" borderId="38" xfId="6" applyFont="1" applyFill="1" applyBorder="1"/>
    <xf numFmtId="16" fontId="1" fillId="0" borderId="9" xfId="6" applyNumberFormat="1" applyFont="1" applyFill="1" applyBorder="1"/>
    <xf numFmtId="3" fontId="1" fillId="0" borderId="9" xfId="6" applyNumberFormat="1" applyFont="1" applyFill="1" applyBorder="1" applyAlignment="1"/>
    <xf numFmtId="170" fontId="1" fillId="0" borderId="9" xfId="6" applyNumberFormat="1" applyFont="1" applyFill="1" applyBorder="1" applyAlignment="1">
      <alignment horizontal="right"/>
    </xf>
    <xf numFmtId="4" fontId="1" fillId="0" borderId="9" xfId="6" applyNumberFormat="1" applyFont="1" applyFill="1" applyBorder="1"/>
    <xf numFmtId="4" fontId="1" fillId="0" borderId="24" xfId="6" applyNumberFormat="1" applyFont="1" applyFill="1" applyBorder="1"/>
    <xf numFmtId="0" fontId="1" fillId="0" borderId="34" xfId="6" applyFont="1" applyFill="1" applyBorder="1"/>
    <xf numFmtId="16" fontId="1" fillId="0" borderId="13" xfId="6" applyNumberFormat="1" applyFont="1" applyFill="1" applyBorder="1"/>
    <xf numFmtId="3" fontId="1" fillId="0" borderId="13" xfId="6" applyNumberFormat="1" applyFont="1" applyFill="1" applyBorder="1" applyAlignment="1"/>
    <xf numFmtId="170" fontId="1" fillId="0" borderId="13" xfId="6" applyNumberFormat="1" applyFont="1" applyFill="1" applyBorder="1" applyAlignment="1">
      <alignment horizontal="right"/>
    </xf>
    <xf numFmtId="4" fontId="1" fillId="0" borderId="13" xfId="6" applyNumberFormat="1" applyFont="1" applyFill="1" applyBorder="1"/>
    <xf numFmtId="4" fontId="1" fillId="0" borderId="23" xfId="6" applyNumberFormat="1" applyFont="1" applyFill="1" applyBorder="1"/>
    <xf numFmtId="4" fontId="1" fillId="0" borderId="0" xfId="6" applyNumberFormat="1" applyFont="1" applyBorder="1" applyAlignment="1">
      <alignment horizontal="center"/>
    </xf>
    <xf numFmtId="3" fontId="21" fillId="0" borderId="15" xfId="6" applyNumberFormat="1" applyFont="1" applyFill="1" applyBorder="1" applyAlignment="1">
      <alignment horizontal="center"/>
    </xf>
    <xf numFmtId="4" fontId="21" fillId="0" borderId="15" xfId="6" applyNumberFormat="1" applyFont="1" applyFill="1" applyBorder="1" applyAlignment="1">
      <alignment horizontal="center"/>
    </xf>
    <xf numFmtId="4" fontId="21" fillId="0" borderId="16" xfId="6" applyNumberFormat="1" applyFont="1" applyFill="1" applyBorder="1" applyAlignment="1">
      <alignment horizontal="center"/>
    </xf>
    <xf numFmtId="16" fontId="6" fillId="0" borderId="34" xfId="6" applyNumberFormat="1" applyFont="1" applyFill="1" applyBorder="1"/>
    <xf numFmtId="0" fontId="1" fillId="0" borderId="13" xfId="6" applyFont="1" applyFill="1" applyBorder="1"/>
    <xf numFmtId="2" fontId="1" fillId="0" borderId="13" xfId="6" applyNumberFormat="1" applyFont="1" applyFill="1" applyBorder="1" applyAlignment="1">
      <alignment horizontal="right"/>
    </xf>
    <xf numFmtId="3" fontId="1" fillId="0" borderId="0" xfId="6" applyNumberFormat="1" applyFont="1" applyFill="1" applyBorder="1" applyAlignment="1"/>
    <xf numFmtId="0" fontId="1" fillId="0" borderId="0" xfId="6" applyFont="1" applyFill="1" applyBorder="1" applyAlignment="1">
      <alignment horizontal="right"/>
    </xf>
    <xf numFmtId="0" fontId="1" fillId="0" borderId="2" xfId="6" applyFont="1" applyFill="1" applyBorder="1"/>
    <xf numFmtId="3" fontId="1" fillId="0" borderId="1" xfId="6" applyNumberFormat="1" applyFont="1" applyFill="1" applyBorder="1" applyAlignment="1"/>
    <xf numFmtId="2" fontId="1" fillId="0" borderId="1" xfId="6" applyNumberFormat="1" applyFont="1" applyFill="1" applyBorder="1" applyAlignment="1">
      <alignment horizontal="right"/>
    </xf>
    <xf numFmtId="4" fontId="1" fillId="0" borderId="0" xfId="6" applyNumberFormat="1" applyFont="1" applyBorder="1" applyAlignment="1">
      <alignment horizontal="left"/>
    </xf>
    <xf numFmtId="4" fontId="1" fillId="0" borderId="0" xfId="6" applyNumberFormat="1" applyFont="1" applyFill="1"/>
    <xf numFmtId="0" fontId="6" fillId="0" borderId="32" xfId="6" applyFont="1" applyFill="1" applyBorder="1"/>
    <xf numFmtId="0" fontId="6" fillId="0" borderId="33" xfId="6" applyFont="1" applyFill="1" applyBorder="1"/>
    <xf numFmtId="3" fontId="6" fillId="0" borderId="33" xfId="6" applyNumberFormat="1" applyFont="1" applyFill="1" applyBorder="1" applyAlignment="1">
      <alignment horizontal="center"/>
    </xf>
    <xf numFmtId="0" fontId="1" fillId="0" borderId="0" xfId="6" applyFont="1" applyAlignment="1">
      <alignment horizontal="center"/>
    </xf>
    <xf numFmtId="1" fontId="1" fillId="0" borderId="0" xfId="6" applyNumberFormat="1" applyFont="1" applyAlignment="1">
      <alignment horizontal="right"/>
    </xf>
    <xf numFmtId="166" fontId="1" fillId="0" borderId="39" xfId="6" applyNumberFormat="1" applyFont="1" applyBorder="1" applyAlignment="1">
      <alignment vertical="center"/>
    </xf>
    <xf numFmtId="38" fontId="1" fillId="0" borderId="8" xfId="3" applyNumberFormat="1" applyFont="1" applyFill="1" applyBorder="1"/>
    <xf numFmtId="38" fontId="1" fillId="0" borderId="40" xfId="3" applyNumberFormat="1" applyFont="1" applyFill="1" applyBorder="1"/>
    <xf numFmtId="0" fontId="1" fillId="0" borderId="41" xfId="6" applyFont="1" applyBorder="1"/>
    <xf numFmtId="38" fontId="6" fillId="0" borderId="42" xfId="3" applyNumberFormat="1" applyFont="1" applyFill="1" applyBorder="1"/>
    <xf numFmtId="40" fontId="6" fillId="0" borderId="42" xfId="3" applyFont="1" applyFill="1" applyBorder="1"/>
    <xf numFmtId="38" fontId="6" fillId="0" borderId="43" xfId="3" applyNumberFormat="1" applyFont="1" applyBorder="1"/>
    <xf numFmtId="0" fontId="6" fillId="0" borderId="7" xfId="6" applyFont="1" applyFill="1" applyBorder="1"/>
    <xf numFmtId="0" fontId="6" fillId="0" borderId="44" xfId="6" applyFont="1" applyFill="1" applyBorder="1"/>
    <xf numFmtId="3" fontId="6" fillId="0" borderId="44" xfId="6" applyNumberFormat="1" applyFont="1" applyFill="1" applyBorder="1" applyAlignment="1"/>
    <xf numFmtId="4" fontId="6" fillId="0" borderId="44" xfId="6" applyNumberFormat="1" applyFont="1" applyFill="1" applyBorder="1"/>
    <xf numFmtId="4" fontId="6" fillId="0" borderId="45" xfId="6" applyNumberFormat="1" applyFont="1" applyFill="1" applyBorder="1"/>
    <xf numFmtId="4" fontId="6" fillId="0" borderId="42" xfId="6" applyNumberFormat="1" applyFont="1" applyFill="1" applyBorder="1"/>
    <xf numFmtId="4" fontId="6" fillId="0" borderId="43" xfId="6" applyNumberFormat="1" applyFont="1" applyFill="1" applyBorder="1"/>
    <xf numFmtId="170" fontId="6" fillId="0" borderId="44" xfId="6" applyNumberFormat="1" applyFont="1" applyFill="1" applyBorder="1" applyAlignment="1">
      <alignment horizontal="right"/>
    </xf>
    <xf numFmtId="0" fontId="1" fillId="0" borderId="34" xfId="6" applyFont="1" applyBorder="1"/>
    <xf numFmtId="38" fontId="1" fillId="0" borderId="44" xfId="3" applyNumberFormat="1" applyFont="1" applyFill="1" applyBorder="1"/>
    <xf numFmtId="0" fontId="0" fillId="0" borderId="0" xfId="0" applyAlignment="1" applyProtection="1">
      <alignment vertical="top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0" borderId="46" xfId="0" applyFont="1" applyBorder="1" applyAlignment="1" applyProtection="1">
      <alignment horizontal="center" vertical="center" wrapText="1"/>
      <protection locked="0"/>
    </xf>
    <xf numFmtId="4" fontId="5" fillId="0" borderId="46" xfId="0" applyNumberFormat="1" applyFont="1" applyBorder="1" applyAlignment="1" applyProtection="1"/>
    <xf numFmtId="0" fontId="5" fillId="0" borderId="22" xfId="0" applyFont="1" applyFill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wrapText="1"/>
      <protection locked="0"/>
    </xf>
    <xf numFmtId="4" fontId="5" fillId="0" borderId="47" xfId="0" applyNumberFormat="1" applyFont="1" applyBorder="1" applyAlignment="1" applyProtection="1"/>
    <xf numFmtId="4" fontId="3" fillId="0" borderId="42" xfId="0" applyNumberFormat="1" applyFont="1" applyBorder="1" applyAlignment="1" applyProtection="1"/>
    <xf numFmtId="4" fontId="3" fillId="0" borderId="43" xfId="0" applyNumberFormat="1" applyFont="1" applyBorder="1" applyAlignment="1" applyProtection="1"/>
    <xf numFmtId="4" fontId="3" fillId="0" borderId="48" xfId="0" applyNumberFormat="1" applyFont="1" applyBorder="1" applyAlignment="1" applyProtection="1"/>
    <xf numFmtId="4" fontId="3" fillId="0" borderId="41" xfId="0" applyNumberFormat="1" applyFont="1" applyBorder="1" applyAlignment="1" applyProtection="1"/>
    <xf numFmtId="4" fontId="3" fillId="0" borderId="49" xfId="0" applyNumberFormat="1" applyFont="1" applyBorder="1" applyAlignment="1" applyProtection="1"/>
    <xf numFmtId="0" fontId="3" fillId="0" borderId="41" xfId="0" applyFont="1" applyBorder="1" applyAlignment="1" applyProtection="1"/>
    <xf numFmtId="0" fontId="5" fillId="0" borderId="0" xfId="0" applyFont="1" applyAlignment="1" applyProtection="1">
      <alignment wrapText="1"/>
      <protection locked="0"/>
    </xf>
    <xf numFmtId="0" fontId="5" fillId="0" borderId="0" xfId="0" applyFont="1" applyBorder="1" applyProtection="1"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/>
      <protection locked="0"/>
    </xf>
    <xf numFmtId="3" fontId="5" fillId="0" borderId="1" xfId="0" applyNumberFormat="1" applyFont="1" applyBorder="1" applyAlignment="1" applyProtection="1">
      <alignment vertical="center"/>
    </xf>
    <xf numFmtId="0" fontId="7" fillId="0" borderId="34" xfId="0" applyFont="1" applyBorder="1" applyAlignment="1" applyProtection="1">
      <alignment vertical="center"/>
      <protection locked="0"/>
    </xf>
    <xf numFmtId="3" fontId="7" fillId="0" borderId="13" xfId="0" applyNumberFormat="1" applyFont="1" applyBorder="1" applyAlignment="1" applyProtection="1">
      <alignment vertical="center"/>
    </xf>
    <xf numFmtId="4" fontId="7" fillId="0" borderId="13" xfId="0" applyNumberFormat="1" applyFont="1" applyBorder="1" applyAlignment="1" applyProtection="1">
      <alignment vertical="center"/>
    </xf>
    <xf numFmtId="3" fontId="7" fillId="0" borderId="23" xfId="0" applyNumberFormat="1" applyFont="1" applyBorder="1" applyAlignment="1" applyProtection="1">
      <alignment vertical="center"/>
    </xf>
    <xf numFmtId="0" fontId="5" fillId="0" borderId="23" xfId="0" applyNumberFormat="1" applyFont="1" applyFill="1" applyBorder="1" applyAlignment="1" applyProtection="1">
      <alignment vertical="center"/>
      <protection locked="0"/>
    </xf>
    <xf numFmtId="3" fontId="7" fillId="0" borderId="0" xfId="0" applyNumberFormat="1" applyFont="1" applyBorder="1" applyAlignment="1" applyProtection="1">
      <alignment vertical="center"/>
    </xf>
    <xf numFmtId="4" fontId="7" fillId="0" borderId="0" xfId="0" applyNumberFormat="1" applyFont="1" applyBorder="1" applyAlignment="1" applyProtection="1">
      <alignment vertical="center"/>
    </xf>
    <xf numFmtId="3" fontId="5" fillId="2" borderId="1" xfId="0" applyNumberFormat="1" applyFont="1" applyFill="1" applyBorder="1" applyAlignment="1" applyProtection="1">
      <alignment vertical="center"/>
      <protection locked="0"/>
    </xf>
    <xf numFmtId="4" fontId="5" fillId="2" borderId="1" xfId="0" applyNumberFormat="1" applyFont="1" applyFill="1" applyBorder="1" applyAlignment="1" applyProtection="1">
      <alignment vertical="center"/>
      <protection locked="0"/>
    </xf>
    <xf numFmtId="3" fontId="5" fillId="2" borderId="22" xfId="0" applyNumberFormat="1" applyFont="1" applyFill="1" applyBorder="1" applyAlignment="1" applyProtection="1">
      <alignment vertical="center"/>
      <protection locked="0"/>
    </xf>
    <xf numFmtId="4" fontId="5" fillId="2" borderId="1" xfId="0" applyNumberFormat="1" applyFont="1" applyFill="1" applyBorder="1" applyAlignment="1" applyProtection="1">
      <protection locked="0"/>
    </xf>
    <xf numFmtId="4" fontId="5" fillId="2" borderId="22" xfId="0" applyNumberFormat="1" applyFont="1" applyFill="1" applyBorder="1" applyAlignment="1" applyProtection="1">
      <protection locked="0"/>
    </xf>
    <xf numFmtId="4" fontId="5" fillId="2" borderId="31" xfId="0" applyNumberFormat="1" applyFont="1" applyFill="1" applyBorder="1" applyAlignment="1" applyProtection="1">
      <protection locked="0"/>
    </xf>
    <xf numFmtId="4" fontId="5" fillId="2" borderId="2" xfId="0" applyNumberFormat="1" applyFont="1" applyFill="1" applyBorder="1" applyAlignment="1" applyProtection="1">
      <protection locked="0"/>
    </xf>
    <xf numFmtId="4" fontId="5" fillId="2" borderId="8" xfId="0" applyNumberFormat="1" applyFont="1" applyFill="1" applyBorder="1" applyAlignment="1" applyProtection="1">
      <protection locked="0"/>
    </xf>
    <xf numFmtId="4" fontId="5" fillId="2" borderId="50" xfId="0" applyNumberFormat="1" applyFont="1" applyFill="1" applyBorder="1" applyAlignment="1" applyProtection="1">
      <protection locked="0"/>
    </xf>
    <xf numFmtId="4" fontId="5" fillId="2" borderId="51" xfId="0" applyNumberFormat="1" applyFont="1" applyFill="1" applyBorder="1" applyAlignment="1" applyProtection="1">
      <alignment horizontal="center"/>
      <protection locked="0"/>
    </xf>
    <xf numFmtId="4" fontId="5" fillId="2" borderId="39" xfId="0" applyNumberFormat="1" applyFont="1" applyFill="1" applyBorder="1" applyAlignment="1" applyProtection="1"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horizontal="left" vertical="center" wrapText="1" indent="2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  <protection locked="0"/>
    </xf>
    <xf numFmtId="4" fontId="1" fillId="0" borderId="16" xfId="6" applyNumberFormat="1" applyFont="1" applyFill="1" applyBorder="1"/>
    <xf numFmtId="4" fontId="6" fillId="0" borderId="19" xfId="6" applyNumberFormat="1" applyFont="1" applyFill="1" applyBorder="1"/>
    <xf numFmtId="0" fontId="1" fillId="0" borderId="3" xfId="6" applyFont="1" applyFill="1" applyBorder="1"/>
    <xf numFmtId="3" fontId="1" fillId="0" borderId="15" xfId="6" applyNumberFormat="1" applyFont="1" applyFill="1" applyBorder="1" applyAlignment="1">
      <alignment horizontal="center"/>
    </xf>
    <xf numFmtId="3" fontId="1" fillId="0" borderId="13" xfId="6" applyNumberFormat="1" applyFont="1" applyFill="1" applyBorder="1" applyAlignment="1">
      <alignment horizontal="center"/>
    </xf>
    <xf numFmtId="0" fontId="1" fillId="0" borderId="53" xfId="6" applyFont="1" applyBorder="1" applyAlignment="1">
      <alignment horizontal="left"/>
    </xf>
    <xf numFmtId="0" fontId="1" fillId="0" borderId="24" xfId="6" applyFont="1" applyBorder="1" applyAlignment="1">
      <alignment horizontal="left"/>
    </xf>
    <xf numFmtId="40" fontId="1" fillId="0" borderId="24" xfId="3" applyFont="1" applyFill="1" applyBorder="1"/>
    <xf numFmtId="4" fontId="1" fillId="0" borderId="1" xfId="6" applyNumberFormat="1" applyFont="1" applyFill="1" applyBorder="1" applyAlignment="1"/>
    <xf numFmtId="0" fontId="1" fillId="0" borderId="13" xfId="6" applyFont="1" applyFill="1" applyBorder="1" applyAlignment="1">
      <alignment horizontal="right"/>
    </xf>
    <xf numFmtId="0" fontId="1" fillId="0" borderId="35" xfId="6" applyFont="1" applyFill="1" applyBorder="1" applyAlignment="1"/>
    <xf numFmtId="0" fontId="1" fillId="0" borderId="36" xfId="6" applyFont="1" applyFill="1" applyBorder="1" applyAlignment="1"/>
    <xf numFmtId="3" fontId="1" fillId="0" borderId="36" xfId="6" applyNumberFormat="1" applyFont="1" applyFill="1" applyBorder="1" applyAlignment="1"/>
    <xf numFmtId="0" fontId="1" fillId="0" borderId="36" xfId="6" applyFont="1" applyFill="1" applyBorder="1" applyAlignment="1">
      <alignment horizontal="right"/>
    </xf>
    <xf numFmtId="4" fontId="1" fillId="0" borderId="36" xfId="6" applyNumberFormat="1" applyFont="1" applyFill="1" applyBorder="1"/>
    <xf numFmtId="4" fontId="1" fillId="0" borderId="37" xfId="6" applyNumberFormat="1" applyFont="1" applyFill="1" applyBorder="1"/>
    <xf numFmtId="170" fontId="5" fillId="3" borderId="1" xfId="0" applyNumberFormat="1" applyFont="1" applyFill="1" applyBorder="1" applyProtection="1">
      <protection locked="0"/>
    </xf>
    <xf numFmtId="0" fontId="5" fillId="3" borderId="1" xfId="0" applyFont="1" applyFill="1" applyBorder="1" applyProtection="1">
      <protection locked="0"/>
    </xf>
    <xf numFmtId="170" fontId="5" fillId="4" borderId="1" xfId="0" applyNumberFormat="1" applyFont="1" applyFill="1" applyBorder="1" applyProtection="1">
      <protection locked="0"/>
    </xf>
    <xf numFmtId="171" fontId="5" fillId="3" borderId="1" xfId="0" applyNumberFormat="1" applyFont="1" applyFill="1" applyBorder="1" applyProtection="1">
      <protection locked="0"/>
    </xf>
    <xf numFmtId="4" fontId="24" fillId="4" borderId="1" xfId="1" applyNumberFormat="1" applyFont="1" applyFill="1" applyBorder="1" applyProtection="1">
      <protection locked="0"/>
    </xf>
    <xf numFmtId="4" fontId="24" fillId="4" borderId="1" xfId="0" applyNumberFormat="1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170" fontId="5" fillId="5" borderId="1" xfId="0" applyNumberFormat="1" applyFont="1" applyFill="1" applyBorder="1" applyProtection="1">
      <protection locked="0"/>
    </xf>
    <xf numFmtId="167" fontId="5" fillId="5" borderId="1" xfId="0" applyNumberFormat="1" applyFont="1" applyFill="1" applyBorder="1" applyProtection="1">
      <protection locked="0"/>
    </xf>
    <xf numFmtId="170" fontId="25" fillId="0" borderId="1" xfId="0" applyNumberFormat="1" applyFont="1" applyFill="1" applyBorder="1" applyProtection="1">
      <protection locked="0"/>
    </xf>
    <xf numFmtId="4" fontId="26" fillId="0" borderId="1" xfId="1" applyNumberFormat="1" applyFont="1" applyFill="1" applyBorder="1" applyProtection="1"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4" fillId="0" borderId="33" xfId="0" applyFont="1" applyBorder="1" applyAlignment="1" applyProtection="1">
      <alignment horizontal="left" vertical="center" wrapText="1" indent="2"/>
      <protection locked="0"/>
    </xf>
    <xf numFmtId="4" fontId="0" fillId="0" borderId="0" xfId="0" applyNumberFormat="1" applyProtection="1">
      <protection locked="0"/>
    </xf>
    <xf numFmtId="0" fontId="5" fillId="0" borderId="34" xfId="0" applyFont="1" applyBorder="1" applyAlignment="1" applyProtection="1">
      <alignment vertical="center"/>
      <protection locked="0"/>
    </xf>
    <xf numFmtId="0" fontId="5" fillId="0" borderId="13" xfId="0" applyFont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2" borderId="1" xfId="0" applyNumberFormat="1" applyFont="1" applyFill="1" applyBorder="1" applyAlignment="1" applyProtection="1">
      <alignment vertical="center" wrapText="1"/>
      <protection locked="0"/>
    </xf>
    <xf numFmtId="0" fontId="5" fillId="2" borderId="22" xfId="0" applyNumberFormat="1" applyFont="1" applyFill="1" applyBorder="1" applyAlignment="1" applyProtection="1">
      <alignment vertical="center" wrapText="1"/>
      <protection locked="0"/>
    </xf>
    <xf numFmtId="0" fontId="5" fillId="0" borderId="13" xfId="0" applyNumberFormat="1" applyFont="1" applyFill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 wrapText="1"/>
    </xf>
    <xf numFmtId="0" fontId="5" fillId="0" borderId="54" xfId="0" applyFon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33" xfId="0" applyFont="1" applyBorder="1" applyAlignment="1" applyProtection="1">
      <alignment horizontal="left" vertical="center" wrapText="1" indent="2"/>
      <protection locked="0"/>
    </xf>
    <xf numFmtId="0" fontId="5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" applyFont="1" applyBorder="1" applyAlignment="1"/>
    <xf numFmtId="0" fontId="19" fillId="0" borderId="1" xfId="6" applyBorder="1" applyAlignment="1"/>
    <xf numFmtId="0" fontId="19" fillId="0" borderId="22" xfId="6" applyBorder="1" applyAlignment="1"/>
    <xf numFmtId="0" fontId="6" fillId="0" borderId="15" xfId="6" applyFont="1" applyBorder="1" applyAlignment="1">
      <alignment horizontal="center"/>
    </xf>
    <xf numFmtId="0" fontId="19" fillId="0" borderId="15" xfId="6" applyBorder="1" applyAlignment="1">
      <alignment horizontal="center"/>
    </xf>
    <xf numFmtId="0" fontId="19" fillId="0" borderId="16" xfId="6" applyBorder="1" applyAlignment="1">
      <alignment horizontal="center"/>
    </xf>
    <xf numFmtId="0" fontId="1" fillId="0" borderId="54" xfId="6" applyFont="1" applyBorder="1" applyAlignment="1">
      <alignment horizontal="center"/>
    </xf>
    <xf numFmtId="0" fontId="1" fillId="0" borderId="26" xfId="6" applyFont="1" applyBorder="1" applyAlignment="1">
      <alignment horizontal="center"/>
    </xf>
    <xf numFmtId="0" fontId="19" fillId="0" borderId="55" xfId="6" applyBorder="1" applyAlignment="1">
      <alignment horizontal="center"/>
    </xf>
    <xf numFmtId="0" fontId="1" fillId="0" borderId="25" xfId="6" applyFont="1" applyBorder="1" applyAlignment="1"/>
    <xf numFmtId="0" fontId="1" fillId="0" borderId="26" xfId="6" applyFont="1" applyBorder="1" applyAlignment="1"/>
    <xf numFmtId="0" fontId="1" fillId="0" borderId="55" xfId="6" applyFont="1" applyBorder="1" applyAlignment="1"/>
    <xf numFmtId="0" fontId="1" fillId="0" borderId="58" xfId="6" applyFont="1" applyBorder="1" applyAlignment="1"/>
    <xf numFmtId="0" fontId="1" fillId="0" borderId="59" xfId="6" applyFont="1" applyBorder="1" applyAlignment="1"/>
    <xf numFmtId="0" fontId="1" fillId="0" borderId="60" xfId="6" applyFont="1" applyBorder="1" applyAlignment="1"/>
    <xf numFmtId="0" fontId="6" fillId="0" borderId="32" xfId="6" applyFont="1" applyBorder="1" applyAlignment="1"/>
    <xf numFmtId="0" fontId="6" fillId="0" borderId="33" xfId="6" applyFont="1" applyBorder="1" applyAlignment="1"/>
    <xf numFmtId="0" fontId="6" fillId="0" borderId="11" xfId="6" applyFont="1" applyBorder="1" applyAlignment="1"/>
    <xf numFmtId="0" fontId="6" fillId="0" borderId="13" xfId="6" applyFont="1" applyBorder="1" applyAlignment="1"/>
    <xf numFmtId="0" fontId="19" fillId="0" borderId="13" xfId="6" applyBorder="1" applyAlignment="1"/>
    <xf numFmtId="0" fontId="19" fillId="0" borderId="23" xfId="6" applyBorder="1" applyAlignment="1"/>
    <xf numFmtId="0" fontId="6" fillId="0" borderId="32" xfId="6" applyFont="1" applyFill="1" applyBorder="1" applyAlignment="1"/>
    <xf numFmtId="0" fontId="19" fillId="0" borderId="33" xfId="6" applyFill="1" applyBorder="1" applyAlignment="1"/>
    <xf numFmtId="0" fontId="19" fillId="0" borderId="11" xfId="6" applyFill="1" applyBorder="1" applyAlignment="1"/>
    <xf numFmtId="0" fontId="6" fillId="0" borderId="20" xfId="6" applyFont="1" applyBorder="1" applyAlignment="1"/>
    <xf numFmtId="0" fontId="6" fillId="0" borderId="21" xfId="6" applyFont="1" applyBorder="1" applyAlignment="1"/>
    <xf numFmtId="0" fontId="1" fillId="0" borderId="0" xfId="6" applyFont="1" applyBorder="1" applyAlignment="1"/>
    <xf numFmtId="0" fontId="6" fillId="0" borderId="25" xfId="6" applyFont="1" applyBorder="1" applyAlignment="1"/>
    <xf numFmtId="0" fontId="6" fillId="0" borderId="55" xfId="6" applyFont="1" applyBorder="1" applyAlignment="1"/>
    <xf numFmtId="0" fontId="6" fillId="0" borderId="27" xfId="6" applyFont="1" applyBorder="1" applyAlignment="1"/>
    <xf numFmtId="0" fontId="6" fillId="0" borderId="57" xfId="6" applyFont="1" applyBorder="1" applyAlignment="1"/>
    <xf numFmtId="0" fontId="6" fillId="0" borderId="61" xfId="6" applyFont="1" applyFill="1" applyBorder="1" applyAlignment="1"/>
    <xf numFmtId="0" fontId="19" fillId="0" borderId="48" xfId="6" applyFill="1" applyBorder="1" applyAlignment="1"/>
    <xf numFmtId="0" fontId="19" fillId="0" borderId="62" xfId="6" applyFill="1" applyBorder="1" applyAlignment="1"/>
    <xf numFmtId="0" fontId="1" fillId="0" borderId="34" xfId="6" applyFont="1" applyFill="1" applyBorder="1" applyAlignment="1"/>
    <xf numFmtId="0" fontId="1" fillId="0" borderId="13" xfId="6" applyFont="1" applyFill="1" applyBorder="1" applyAlignment="1"/>
    <xf numFmtId="0" fontId="1" fillId="0" borderId="30" xfId="6" applyFont="1" applyBorder="1" applyAlignment="1"/>
    <xf numFmtId="0" fontId="1" fillId="0" borderId="56" xfId="6" applyFont="1" applyBorder="1" applyAlignment="1"/>
    <xf numFmtId="0" fontId="1" fillId="0" borderId="30" xfId="6" applyFont="1" applyFill="1" applyBorder="1" applyAlignment="1"/>
    <xf numFmtId="0" fontId="1" fillId="0" borderId="56" xfId="6" applyFont="1" applyFill="1" applyBorder="1" applyAlignment="1"/>
    <xf numFmtId="0" fontId="1" fillId="0" borderId="27" xfId="6" applyFont="1" applyFill="1" applyBorder="1" applyAlignment="1"/>
    <xf numFmtId="0" fontId="1" fillId="0" borderId="57" xfId="6" applyFont="1" applyFill="1" applyBorder="1" applyAlignment="1"/>
  </cellXfs>
  <cellStyles count="7">
    <cellStyle name="Komma" xfId="1" builtinId="3"/>
    <cellStyle name="Komma 2" xfId="2" xr:uid="{00000000-0005-0000-0000-000001000000}"/>
    <cellStyle name="Komma 3" xfId="3" xr:uid="{00000000-0005-0000-0000-000002000000}"/>
    <cellStyle name="Standard" xfId="0" builtinId="0"/>
    <cellStyle name="Standard 2" xfId="4" xr:uid="{00000000-0005-0000-0000-000004000000}"/>
    <cellStyle name="Standard 3" xfId="5" xr:uid="{00000000-0005-0000-0000-000005000000}"/>
    <cellStyle name="Standard 4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Monatshöchstleistungen</a:t>
            </a:r>
          </a:p>
        </c:rich>
      </c:tx>
      <c:layout>
        <c:manualLayout>
          <c:xMode val="edge"/>
          <c:yMode val="edge"/>
          <c:x val="0.32902383512024097"/>
          <c:y val="3.722071718527145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741697416974169"/>
          <c:y val="0.16398713826366559"/>
          <c:w val="0.77859778597785978"/>
          <c:h val="0.70418006430868163"/>
        </c:manualLayout>
      </c:layout>
      <c:bar3DChart>
        <c:barDir val="col"/>
        <c:grouping val="clustered"/>
        <c:varyColors val="0"/>
        <c:ser>
          <c:idx val="0"/>
          <c:order val="0"/>
          <c:tx>
            <c:v>Leistung in kW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'Überprüfung Werk I'!$A$14:$A$25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'Überprüfung Werk I'!$E$14:$E$25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E5-4D6D-B9FB-8641B1970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978488"/>
        <c:axId val="1"/>
        <c:axId val="0"/>
      </c:bar3DChart>
      <c:catAx>
        <c:axId val="58297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 / kW</a:t>
                </a:r>
              </a:p>
            </c:rich>
          </c:tx>
          <c:layout>
            <c:manualLayout>
              <c:xMode val="edge"/>
              <c:yMode val="edge"/>
              <c:x val="2.8735605466290882E-2"/>
              <c:y val="0.379654150948173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2978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Verbrauchswerte</a:t>
            </a:r>
          </a:p>
        </c:rich>
      </c:tx>
      <c:layout>
        <c:manualLayout>
          <c:xMode val="edge"/>
          <c:yMode val="edge"/>
          <c:x val="0.3804041315537961"/>
          <c:y val="3.722071718527145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517578592142185"/>
          <c:y val="0.14790996784565916"/>
          <c:w val="0.76894708957938274"/>
          <c:h val="0.67845659163987138"/>
        </c:manualLayout>
      </c:layout>
      <c:bar3DChart>
        <c:barDir val="col"/>
        <c:grouping val="stacked"/>
        <c:varyColors val="0"/>
        <c:ser>
          <c:idx val="0"/>
          <c:order val="0"/>
          <c:tx>
            <c:v>Hochtarif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'Überprüfung Werk I'!$A$14:$A$25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'Überprüfung Werk I'!$B$14:$B$25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6-4D84-A219-EFB36D82BE65}"/>
            </c:ext>
          </c:extLst>
        </c:ser>
        <c:ser>
          <c:idx val="1"/>
          <c:order val="1"/>
          <c:tx>
            <c:v>Niedertarif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'Überprüfung Werk I'!$A$14:$A$25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'Überprüfung Werk I'!$C$14:$C$25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66-4D84-A219-EFB36D82B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985376"/>
        <c:axId val="1"/>
        <c:axId val="0"/>
      </c:bar3DChart>
      <c:catAx>
        <c:axId val="5829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Verbrauch / kWh</a:t>
                </a:r>
              </a:p>
            </c:rich>
          </c:tx>
          <c:layout>
            <c:manualLayout>
              <c:xMode val="edge"/>
              <c:yMode val="edge"/>
              <c:x val="1.0086502588285523E-2"/>
              <c:y val="0.267990986657214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2985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0851199052982"/>
          <c:y val="0.89710610932475887"/>
          <c:w val="0.66358653412316071"/>
          <c:h val="9.324758842443725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Monatshöchstleistungen</a:t>
            </a:r>
          </a:p>
        </c:rich>
      </c:tx>
      <c:layout>
        <c:manualLayout>
          <c:xMode val="edge"/>
          <c:yMode val="edge"/>
          <c:x val="0.32902383512024097"/>
          <c:y val="3.722071718527145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741697416974169"/>
          <c:y val="0.16398713826366559"/>
          <c:w val="0.77859778597785978"/>
          <c:h val="0.70418006430868163"/>
        </c:manualLayout>
      </c:layout>
      <c:bar3DChart>
        <c:barDir val="col"/>
        <c:grouping val="clustered"/>
        <c:varyColors val="0"/>
        <c:ser>
          <c:idx val="0"/>
          <c:order val="0"/>
          <c:tx>
            <c:v>Leistung in kW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'Überprüfung Werk I'!$A$14:$A$25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'Überprüfung Werk II'!$E$14:$E$25</c:f>
              <c:numCache>
                <c:formatCode>#,##0.00_);[Red]\(#,##0.00\)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17-409E-BCB0-2E972AEAA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978488"/>
        <c:axId val="1"/>
        <c:axId val="0"/>
      </c:bar3DChart>
      <c:catAx>
        <c:axId val="582978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Leistung / kW</a:t>
                </a:r>
              </a:p>
            </c:rich>
          </c:tx>
          <c:layout>
            <c:manualLayout>
              <c:xMode val="edge"/>
              <c:yMode val="edge"/>
              <c:x val="2.8735605466290882E-2"/>
              <c:y val="0.379654150948173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);[Red]\(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2978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Verbrauchswerte</a:t>
            </a:r>
          </a:p>
        </c:rich>
      </c:tx>
      <c:layout>
        <c:manualLayout>
          <c:xMode val="edge"/>
          <c:yMode val="edge"/>
          <c:x val="0.3804041315537961"/>
          <c:y val="3.722071718527145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517578592142185"/>
          <c:y val="0.14790996784565916"/>
          <c:w val="0.76894708957938274"/>
          <c:h val="0.67845659163987138"/>
        </c:manualLayout>
      </c:layout>
      <c:bar3DChart>
        <c:barDir val="col"/>
        <c:grouping val="stacked"/>
        <c:varyColors val="0"/>
        <c:ser>
          <c:idx val="0"/>
          <c:order val="0"/>
          <c:tx>
            <c:v>Hochtarif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'Überprüfung Werk I'!$A$14:$A$25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'Überprüfung Werk II'!$B$14:$B$25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75-46E4-A957-3E32BF272930}"/>
            </c:ext>
          </c:extLst>
        </c:ser>
        <c:ser>
          <c:idx val="1"/>
          <c:order val="1"/>
          <c:tx>
            <c:v>Niedertarif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'Überprüfung Werk I'!$A$14:$A$25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Mrz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'Überprüfung Werk II'!$C$14:$C$25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75-46E4-A957-3E32BF272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985376"/>
        <c:axId val="1"/>
        <c:axId val="0"/>
      </c:bar3DChart>
      <c:catAx>
        <c:axId val="58298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Verbrauch / kWh</a:t>
                </a:r>
              </a:p>
            </c:rich>
          </c:tx>
          <c:layout>
            <c:manualLayout>
              <c:xMode val="edge"/>
              <c:yMode val="edge"/>
              <c:x val="1.0086502588285523E-2"/>
              <c:y val="0.2679909866572144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82985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50851199052982"/>
          <c:y val="0.89710610932475887"/>
          <c:w val="0.66358653412316071"/>
          <c:h val="9.324758842443725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76200</xdr:rowOff>
    </xdr:from>
    <xdr:to>
      <xdr:col>5</xdr:col>
      <xdr:colOff>161925</xdr:colOff>
      <xdr:row>27</xdr:row>
      <xdr:rowOff>123825</xdr:rowOff>
    </xdr:to>
    <xdr:graphicFrame macro="">
      <xdr:nvGraphicFramePr>
        <xdr:cNvPr id="1123" name="Chart 1">
          <a:extLst>
            <a:ext uri="{FF2B5EF4-FFF2-40B4-BE49-F238E27FC236}">
              <a16:creationId xmlns:a16="http://schemas.microsoft.com/office/drawing/2014/main" id="{11DDE825-309B-479A-8368-53D165DE76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31</xdr:row>
      <xdr:rowOff>66675</xdr:rowOff>
    </xdr:from>
    <xdr:to>
      <xdr:col>5</xdr:col>
      <xdr:colOff>152400</xdr:colOff>
      <xdr:row>49</xdr:row>
      <xdr:rowOff>114300</xdr:rowOff>
    </xdr:to>
    <xdr:graphicFrame macro="">
      <xdr:nvGraphicFramePr>
        <xdr:cNvPr id="1124" name="Chart 2">
          <a:extLst>
            <a:ext uri="{FF2B5EF4-FFF2-40B4-BE49-F238E27FC236}">
              <a16:creationId xmlns:a16="http://schemas.microsoft.com/office/drawing/2014/main" id="{3A9A195F-744B-4AC4-8AC7-AA8C7D6836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76200</xdr:rowOff>
    </xdr:from>
    <xdr:to>
      <xdr:col>5</xdr:col>
      <xdr:colOff>161925</xdr:colOff>
      <xdr:row>27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44B3F6-B03A-490E-A7D6-970F9AC6E0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31</xdr:row>
      <xdr:rowOff>66675</xdr:rowOff>
    </xdr:from>
    <xdr:to>
      <xdr:col>5</xdr:col>
      <xdr:colOff>152400</xdr:colOff>
      <xdr:row>49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9A757F-5273-4449-905D-D9611EF34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4"/>
  <sheetViews>
    <sheetView tabSelected="1" zoomScale="70" zoomScaleNormal="70" zoomScalePageLayoutView="40" workbookViewId="0">
      <selection activeCell="B35" sqref="B35"/>
    </sheetView>
  </sheetViews>
  <sheetFormatPr baseColWidth="10" defaultRowHeight="12.75" x14ac:dyDescent="0.2"/>
  <cols>
    <col min="1" max="1" width="10.85546875" style="2" customWidth="1"/>
    <col min="2" max="2" width="20.7109375" style="2" customWidth="1"/>
    <col min="3" max="3" width="17.85546875" style="2" customWidth="1"/>
    <col min="4" max="5" width="16.7109375" style="2" customWidth="1"/>
    <col min="6" max="6" width="18.85546875" style="2" customWidth="1"/>
    <col min="7" max="7" width="16.85546875" style="2" customWidth="1"/>
    <col min="8" max="10" width="16.7109375" style="2" customWidth="1"/>
    <col min="11" max="11" width="13.28515625" style="2" bestFit="1" customWidth="1"/>
    <col min="12" max="12" width="18.42578125" style="2" customWidth="1"/>
    <col min="13" max="13" width="22.140625" style="2" customWidth="1"/>
    <col min="14" max="14" width="16.42578125" style="2" bestFit="1" customWidth="1"/>
    <col min="15" max="15" width="16.140625" style="2" customWidth="1"/>
    <col min="16" max="16" width="13.5703125" style="2" bestFit="1" customWidth="1"/>
    <col min="17" max="17" width="17.7109375" style="2" customWidth="1"/>
    <col min="18" max="18" width="16.5703125" style="2" customWidth="1"/>
    <col min="19" max="19" width="13.7109375" style="2" customWidth="1"/>
    <col min="20" max="16384" width="11.42578125" style="2"/>
  </cols>
  <sheetData>
    <row r="1" spans="1:17" ht="57.75" customHeight="1" x14ac:dyDescent="0.2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9"/>
      <c r="M1" s="299"/>
      <c r="N1" s="299"/>
      <c r="O1" s="299"/>
      <c r="P1" s="299"/>
      <c r="Q1" s="299"/>
    </row>
    <row r="2" spans="1:17" ht="15" x14ac:dyDescent="0.2">
      <c r="A2" s="300" t="s">
        <v>103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7" ht="39.950000000000003" customHeight="1" thickBot="1" x14ac:dyDescent="0.25">
      <c r="A3" s="295" t="s">
        <v>1</v>
      </c>
      <c r="B3" s="295"/>
      <c r="C3" s="295"/>
      <c r="D3" s="295"/>
      <c r="E3" s="1"/>
      <c r="F3" s="1"/>
      <c r="M3" s="4"/>
      <c r="N3" s="4"/>
      <c r="O3" s="4"/>
    </row>
    <row r="4" spans="1:17" ht="15.75" x14ac:dyDescent="0.2">
      <c r="A4" s="302" t="s">
        <v>92</v>
      </c>
      <c r="B4" s="303"/>
      <c r="C4" s="304">
        <v>2020</v>
      </c>
      <c r="D4" s="304"/>
      <c r="E4" s="305"/>
      <c r="O4" s="4"/>
    </row>
    <row r="5" spans="1:17" ht="15" x14ac:dyDescent="0.2">
      <c r="A5" s="282" t="s">
        <v>100</v>
      </c>
      <c r="B5" s="283"/>
      <c r="C5" s="296"/>
      <c r="D5" s="296"/>
      <c r="E5" s="297"/>
      <c r="O5" s="4"/>
    </row>
    <row r="6" spans="1:17" ht="17.25" customHeight="1" x14ac:dyDescent="0.25">
      <c r="A6" s="282" t="s">
        <v>36</v>
      </c>
      <c r="B6" s="283"/>
      <c r="C6" s="284"/>
      <c r="D6" s="284"/>
      <c r="E6" s="285"/>
      <c r="O6" s="22"/>
      <c r="P6" s="215"/>
      <c r="Q6" s="3"/>
    </row>
    <row r="7" spans="1:17" ht="15.75" customHeight="1" x14ac:dyDescent="0.25">
      <c r="A7" s="282" t="s">
        <v>3</v>
      </c>
      <c r="B7" s="283"/>
      <c r="C7" s="284"/>
      <c r="D7" s="284"/>
      <c r="E7" s="285"/>
      <c r="O7" s="22"/>
      <c r="P7" s="216"/>
      <c r="Q7" s="3"/>
    </row>
    <row r="8" spans="1:17" ht="15" x14ac:dyDescent="0.2">
      <c r="A8" s="282" t="s">
        <v>106</v>
      </c>
      <c r="B8" s="283"/>
      <c r="C8" s="284"/>
      <c r="D8" s="284"/>
      <c r="E8" s="285"/>
      <c r="O8" s="23"/>
    </row>
    <row r="9" spans="1:17" ht="15" customHeight="1" x14ac:dyDescent="0.2">
      <c r="A9" s="282" t="s">
        <v>12</v>
      </c>
      <c r="B9" s="283"/>
      <c r="C9" s="284"/>
      <c r="D9" s="284"/>
      <c r="E9" s="285"/>
      <c r="O9" s="24"/>
    </row>
    <row r="10" spans="1:17" ht="15" customHeight="1" x14ac:dyDescent="0.2">
      <c r="A10" s="282" t="s">
        <v>14</v>
      </c>
      <c r="B10" s="283"/>
      <c r="C10" s="284"/>
      <c r="D10" s="284"/>
      <c r="E10" s="285"/>
      <c r="O10" s="25"/>
    </row>
    <row r="11" spans="1:17" ht="15" customHeight="1" x14ac:dyDescent="0.2">
      <c r="A11" s="282" t="s">
        <v>16</v>
      </c>
      <c r="B11" s="283"/>
      <c r="C11" s="284"/>
      <c r="D11" s="284"/>
      <c r="E11" s="285"/>
      <c r="O11" s="25"/>
    </row>
    <row r="12" spans="1:17" ht="15" customHeight="1" x14ac:dyDescent="0.2">
      <c r="A12" s="282" t="s">
        <v>18</v>
      </c>
      <c r="B12" s="283"/>
      <c r="C12" s="284"/>
      <c r="D12" s="284"/>
      <c r="E12" s="285"/>
      <c r="O12" s="25"/>
    </row>
    <row r="13" spans="1:17" ht="15.75" hidden="1" customHeight="1" thickBot="1" x14ac:dyDescent="0.25">
      <c r="A13" s="280" t="s">
        <v>101</v>
      </c>
      <c r="B13" s="281"/>
      <c r="C13" s="286" t="e">
        <f>+$D$30/MAX(E18:E29)</f>
        <v>#DIV/0!</v>
      </c>
      <c r="D13" s="286"/>
      <c r="E13" s="229" t="s">
        <v>68</v>
      </c>
      <c r="O13" s="25"/>
    </row>
    <row r="14" spans="1:17" ht="39.950000000000003" customHeight="1" thickBot="1" x14ac:dyDescent="0.25">
      <c r="A14" s="295" t="s">
        <v>2</v>
      </c>
      <c r="B14" s="295"/>
      <c r="C14" s="295"/>
      <c r="D14" s="295"/>
      <c r="E14" s="1"/>
      <c r="F14" s="1"/>
      <c r="M14" s="4"/>
      <c r="N14" s="4"/>
      <c r="O14" s="4"/>
    </row>
    <row r="15" spans="1:17" ht="19.5" customHeight="1" x14ac:dyDescent="0.2">
      <c r="A15" s="217"/>
      <c r="B15" s="292" t="s">
        <v>4</v>
      </c>
      <c r="C15" s="293"/>
      <c r="D15" s="294"/>
      <c r="E15" s="218" t="s">
        <v>5</v>
      </c>
      <c r="F15" s="219" t="s">
        <v>34</v>
      </c>
      <c r="O15" s="25"/>
    </row>
    <row r="16" spans="1:17" ht="30" customHeight="1" x14ac:dyDescent="0.2">
      <c r="A16" s="220"/>
      <c r="B16" s="221" t="s">
        <v>6</v>
      </c>
      <c r="C16" s="222" t="s">
        <v>99</v>
      </c>
      <c r="D16" s="221" t="s">
        <v>7</v>
      </c>
      <c r="E16" s="222" t="s">
        <v>102</v>
      </c>
      <c r="F16" s="223"/>
      <c r="O16" s="25"/>
    </row>
    <row r="17" spans="1:17" ht="15" customHeight="1" x14ac:dyDescent="0.2">
      <c r="A17" s="220"/>
      <c r="B17" s="243" t="s">
        <v>8</v>
      </c>
      <c r="C17" s="243" t="s">
        <v>8</v>
      </c>
      <c r="D17" s="243" t="s">
        <v>8</v>
      </c>
      <c r="E17" s="243" t="s">
        <v>9</v>
      </c>
      <c r="F17" s="244" t="s">
        <v>10</v>
      </c>
      <c r="O17" s="25"/>
    </row>
    <row r="18" spans="1:17" ht="15" customHeight="1" x14ac:dyDescent="0.2">
      <c r="A18" s="220" t="s">
        <v>11</v>
      </c>
      <c r="B18" s="232"/>
      <c r="C18" s="232"/>
      <c r="D18" s="224">
        <f>+B18+C18</f>
        <v>0</v>
      </c>
      <c r="E18" s="233"/>
      <c r="F18" s="234"/>
      <c r="O18" s="25"/>
      <c r="P18" s="5"/>
      <c r="Q18" s="1"/>
    </row>
    <row r="19" spans="1:17" ht="15" customHeight="1" x14ac:dyDescent="0.2">
      <c r="A19" s="220" t="s">
        <v>13</v>
      </c>
      <c r="B19" s="232"/>
      <c r="C19" s="232"/>
      <c r="D19" s="224">
        <f t="shared" ref="D19:D29" si="0">B19+C19</f>
        <v>0</v>
      </c>
      <c r="E19" s="233"/>
      <c r="F19" s="234"/>
      <c r="O19" s="25"/>
      <c r="P19" s="5"/>
      <c r="Q19" s="1"/>
    </row>
    <row r="20" spans="1:17" ht="15" customHeight="1" x14ac:dyDescent="0.2">
      <c r="A20" s="220" t="s">
        <v>15</v>
      </c>
      <c r="B20" s="232"/>
      <c r="C20" s="232"/>
      <c r="D20" s="224">
        <f t="shared" si="0"/>
        <v>0</v>
      </c>
      <c r="E20" s="233"/>
      <c r="F20" s="234"/>
      <c r="O20" s="25"/>
      <c r="P20" s="5"/>
      <c r="Q20" s="1"/>
    </row>
    <row r="21" spans="1:17" ht="15" customHeight="1" x14ac:dyDescent="0.2">
      <c r="A21" s="220" t="s">
        <v>17</v>
      </c>
      <c r="B21" s="232"/>
      <c r="C21" s="232"/>
      <c r="D21" s="224">
        <f t="shared" si="0"/>
        <v>0</v>
      </c>
      <c r="E21" s="233"/>
      <c r="F21" s="234"/>
      <c r="O21" s="25"/>
      <c r="P21" s="5"/>
      <c r="Q21" s="1"/>
    </row>
    <row r="22" spans="1:17" ht="15" customHeight="1" x14ac:dyDescent="0.2">
      <c r="A22" s="220" t="s">
        <v>19</v>
      </c>
      <c r="B22" s="232"/>
      <c r="C22" s="232"/>
      <c r="D22" s="224">
        <f t="shared" si="0"/>
        <v>0</v>
      </c>
      <c r="E22" s="233"/>
      <c r="F22" s="234"/>
      <c r="O22" s="25"/>
      <c r="P22" s="5"/>
      <c r="Q22" s="1"/>
    </row>
    <row r="23" spans="1:17" ht="15" customHeight="1" x14ac:dyDescent="0.2">
      <c r="A23" s="220" t="s">
        <v>20</v>
      </c>
      <c r="B23" s="232"/>
      <c r="C23" s="232"/>
      <c r="D23" s="224">
        <f t="shared" si="0"/>
        <v>0</v>
      </c>
      <c r="E23" s="233"/>
      <c r="F23" s="234"/>
      <c r="O23" s="25"/>
      <c r="P23" s="5"/>
      <c r="Q23" s="1"/>
    </row>
    <row r="24" spans="1:17" ht="15" customHeight="1" x14ac:dyDescent="0.2">
      <c r="A24" s="220" t="s">
        <v>21</v>
      </c>
      <c r="B24" s="232"/>
      <c r="C24" s="232"/>
      <c r="D24" s="224">
        <f t="shared" si="0"/>
        <v>0</v>
      </c>
      <c r="E24" s="233"/>
      <c r="F24" s="234"/>
      <c r="O24" s="25"/>
      <c r="P24" s="5"/>
      <c r="Q24" s="1"/>
    </row>
    <row r="25" spans="1:17" ht="15" customHeight="1" x14ac:dyDescent="0.2">
      <c r="A25" s="220" t="s">
        <v>22</v>
      </c>
      <c r="B25" s="232"/>
      <c r="C25" s="232"/>
      <c r="D25" s="224">
        <f t="shared" si="0"/>
        <v>0</v>
      </c>
      <c r="E25" s="233"/>
      <c r="F25" s="234"/>
      <c r="O25" s="25"/>
      <c r="P25" s="5"/>
      <c r="Q25" s="1"/>
    </row>
    <row r="26" spans="1:17" ht="15" customHeight="1" x14ac:dyDescent="0.2">
      <c r="A26" s="220" t="s">
        <v>23</v>
      </c>
      <c r="B26" s="232"/>
      <c r="C26" s="232"/>
      <c r="D26" s="224">
        <f t="shared" si="0"/>
        <v>0</v>
      </c>
      <c r="E26" s="233"/>
      <c r="F26" s="234"/>
      <c r="O26" s="25"/>
      <c r="P26" s="5"/>
      <c r="Q26" s="1"/>
    </row>
    <row r="27" spans="1:17" ht="15" customHeight="1" x14ac:dyDescent="0.2">
      <c r="A27" s="220" t="s">
        <v>24</v>
      </c>
      <c r="B27" s="232"/>
      <c r="C27" s="232"/>
      <c r="D27" s="224">
        <f t="shared" si="0"/>
        <v>0</v>
      </c>
      <c r="E27" s="233"/>
      <c r="F27" s="234"/>
      <c r="O27" s="25"/>
      <c r="P27" s="5"/>
      <c r="Q27" s="1"/>
    </row>
    <row r="28" spans="1:17" ht="15" customHeight="1" x14ac:dyDescent="0.2">
      <c r="A28" s="220" t="s">
        <v>25</v>
      </c>
      <c r="B28" s="232"/>
      <c r="C28" s="232"/>
      <c r="D28" s="224">
        <f t="shared" si="0"/>
        <v>0</v>
      </c>
      <c r="E28" s="233"/>
      <c r="F28" s="234"/>
      <c r="O28" s="25"/>
      <c r="P28" s="5"/>
      <c r="Q28" s="1"/>
    </row>
    <row r="29" spans="1:17" ht="15" customHeight="1" x14ac:dyDescent="0.2">
      <c r="A29" s="220" t="s">
        <v>26</v>
      </c>
      <c r="B29" s="232"/>
      <c r="C29" s="232"/>
      <c r="D29" s="224">
        <f t="shared" si="0"/>
        <v>0</v>
      </c>
      <c r="E29" s="233"/>
      <c r="F29" s="234"/>
      <c r="J29" s="230"/>
      <c r="K29" s="231"/>
      <c r="L29" s="230"/>
      <c r="O29" s="25"/>
      <c r="P29" s="5"/>
      <c r="Q29" s="1"/>
    </row>
    <row r="30" spans="1:17" ht="15" customHeight="1" thickBot="1" x14ac:dyDescent="0.25">
      <c r="A30" s="225" t="s">
        <v>7</v>
      </c>
      <c r="B30" s="226">
        <f>SUM(B18:B29)</f>
        <v>0</v>
      </c>
      <c r="C30" s="226">
        <f>SUM(C18:C29)</f>
        <v>0</v>
      </c>
      <c r="D30" s="226">
        <f>SUM(D18:D29)</f>
        <v>0</v>
      </c>
      <c r="E30" s="227">
        <f>+MAX(E18:E29)</f>
        <v>0</v>
      </c>
      <c r="F30" s="228">
        <f>SUM(F18:F29)</f>
        <v>0</v>
      </c>
      <c r="J30" s="230"/>
      <c r="K30" s="231"/>
      <c r="L30" s="230"/>
      <c r="O30" s="25"/>
      <c r="P30" s="5"/>
      <c r="Q30" s="1"/>
    </row>
    <row r="31" spans="1:17" ht="49.5" customHeight="1" thickBot="1" x14ac:dyDescent="0.25">
      <c r="A31" s="295" t="s">
        <v>105</v>
      </c>
      <c r="B31" s="295"/>
      <c r="C31" s="295"/>
      <c r="D31" s="295"/>
      <c r="E31" s="295"/>
      <c r="F31" s="295"/>
      <c r="G31" s="295"/>
      <c r="H31" s="295"/>
      <c r="I31" s="245"/>
      <c r="J31" s="4"/>
      <c r="K31" s="4"/>
      <c r="L31" s="4"/>
      <c r="M31" s="4"/>
      <c r="N31" s="4"/>
      <c r="O31" s="1"/>
      <c r="P31" s="1"/>
      <c r="Q31" s="1"/>
    </row>
    <row r="32" spans="1:17" ht="30" customHeight="1" x14ac:dyDescent="0.2">
      <c r="A32" s="287" t="s">
        <v>111</v>
      </c>
      <c r="B32" s="288"/>
      <c r="C32" s="288"/>
      <c r="D32" s="288"/>
      <c r="E32" s="289"/>
      <c r="F32" s="246" t="s">
        <v>96</v>
      </c>
      <c r="G32" s="287" t="s">
        <v>112</v>
      </c>
      <c r="H32" s="290"/>
      <c r="I32" s="290"/>
      <c r="J32" s="290"/>
      <c r="K32" s="291"/>
      <c r="L32" s="287" t="s">
        <v>95</v>
      </c>
      <c r="M32" s="290"/>
      <c r="N32" s="290"/>
      <c r="O32" s="290"/>
      <c r="P32" s="291"/>
      <c r="Q32" s="247" t="s">
        <v>7</v>
      </c>
    </row>
    <row r="33" spans="1:19" s="6" customFormat="1" ht="46.5" customHeight="1" x14ac:dyDescent="0.2">
      <c r="A33" s="202" t="s">
        <v>32</v>
      </c>
      <c r="B33" s="26" t="s">
        <v>107</v>
      </c>
      <c r="C33" s="26" t="s">
        <v>108</v>
      </c>
      <c r="D33" s="199" t="s">
        <v>104</v>
      </c>
      <c r="E33" s="205" t="s">
        <v>29</v>
      </c>
      <c r="F33" s="206" t="s">
        <v>33</v>
      </c>
      <c r="G33" s="27" t="s">
        <v>30</v>
      </c>
      <c r="H33" s="26" t="s">
        <v>31</v>
      </c>
      <c r="I33" s="26" t="s">
        <v>98</v>
      </c>
      <c r="J33" s="26" t="s">
        <v>93</v>
      </c>
      <c r="K33" s="200" t="s">
        <v>94</v>
      </c>
      <c r="L33" s="27" t="s">
        <v>109</v>
      </c>
      <c r="M33" s="26" t="s">
        <v>110</v>
      </c>
      <c r="N33" s="199" t="s">
        <v>28</v>
      </c>
      <c r="O33" s="199" t="s">
        <v>40</v>
      </c>
      <c r="P33" s="205" t="s">
        <v>41</v>
      </c>
      <c r="Q33" s="203" t="s">
        <v>97</v>
      </c>
      <c r="S33" s="2"/>
    </row>
    <row r="34" spans="1:19" ht="15" customHeight="1" x14ac:dyDescent="0.2">
      <c r="A34" s="201" t="s">
        <v>11</v>
      </c>
      <c r="B34" s="235"/>
      <c r="C34" s="235"/>
      <c r="D34" s="235"/>
      <c r="E34" s="236"/>
      <c r="F34" s="237">
        <f t="shared" ref="F34:F45" si="1">$D18*$F$54/100</f>
        <v>0</v>
      </c>
      <c r="G34" s="238">
        <f t="shared" ref="G34:G45" si="2">$D18*$G$54/100</f>
        <v>0</v>
      </c>
      <c r="H34" s="235">
        <f>+D18*$H$54/100</f>
        <v>0</v>
      </c>
      <c r="I34" s="235">
        <f>+D18*$I$54/100</f>
        <v>0</v>
      </c>
      <c r="J34" s="235">
        <f>+D18*$J$54/100</f>
        <v>0</v>
      </c>
      <c r="K34" s="236"/>
      <c r="L34" s="238"/>
      <c r="M34" s="235"/>
      <c r="N34" s="235"/>
      <c r="O34" s="235">
        <f>+D18*$O$54/100</f>
        <v>0</v>
      </c>
      <c r="P34" s="235"/>
      <c r="Q34" s="204">
        <f t="shared" ref="Q34:Q46" si="3">SUM(B34:P34)</f>
        <v>0</v>
      </c>
    </row>
    <row r="35" spans="1:19" ht="15" customHeight="1" x14ac:dyDescent="0.2">
      <c r="A35" s="201" t="s">
        <v>13</v>
      </c>
      <c r="B35" s="235"/>
      <c r="C35" s="235"/>
      <c r="D35" s="235"/>
      <c r="E35" s="236"/>
      <c r="F35" s="237">
        <f t="shared" si="1"/>
        <v>0</v>
      </c>
      <c r="G35" s="238">
        <f t="shared" si="2"/>
        <v>0</v>
      </c>
      <c r="H35" s="235">
        <f t="shared" ref="H35:H45" si="4">+D19*$H$54/100</f>
        <v>0</v>
      </c>
      <c r="I35" s="235">
        <f t="shared" ref="I35:I45" si="5">+D19*$I$54/100</f>
        <v>0</v>
      </c>
      <c r="J35" s="235">
        <f t="shared" ref="J35:J45" si="6">+D19*$J$54/100</f>
        <v>0</v>
      </c>
      <c r="K35" s="236"/>
      <c r="L35" s="238"/>
      <c r="M35" s="235"/>
      <c r="N35" s="235"/>
      <c r="O35" s="235">
        <f t="shared" ref="O35:O45" si="7">+D19*$O$54/100</f>
        <v>0</v>
      </c>
      <c r="P35" s="235"/>
      <c r="Q35" s="204">
        <f t="shared" si="3"/>
        <v>0</v>
      </c>
    </row>
    <row r="36" spans="1:19" ht="15" customHeight="1" x14ac:dyDescent="0.2">
      <c r="A36" s="201" t="s">
        <v>15</v>
      </c>
      <c r="B36" s="235"/>
      <c r="C36" s="235"/>
      <c r="D36" s="235"/>
      <c r="E36" s="236"/>
      <c r="F36" s="237">
        <f t="shared" si="1"/>
        <v>0</v>
      </c>
      <c r="G36" s="238">
        <f t="shared" si="2"/>
        <v>0</v>
      </c>
      <c r="H36" s="235">
        <f t="shared" si="4"/>
        <v>0</v>
      </c>
      <c r="I36" s="235">
        <f t="shared" si="5"/>
        <v>0</v>
      </c>
      <c r="J36" s="235">
        <f t="shared" si="6"/>
        <v>0</v>
      </c>
      <c r="K36" s="236"/>
      <c r="L36" s="238"/>
      <c r="M36" s="235"/>
      <c r="N36" s="235"/>
      <c r="O36" s="235">
        <f t="shared" si="7"/>
        <v>0</v>
      </c>
      <c r="P36" s="235"/>
      <c r="Q36" s="204">
        <f t="shared" si="3"/>
        <v>0</v>
      </c>
    </row>
    <row r="37" spans="1:19" ht="15" customHeight="1" x14ac:dyDescent="0.2">
      <c r="A37" s="201" t="s">
        <v>17</v>
      </c>
      <c r="B37" s="235"/>
      <c r="C37" s="235"/>
      <c r="D37" s="235"/>
      <c r="E37" s="236"/>
      <c r="F37" s="237">
        <f t="shared" si="1"/>
        <v>0</v>
      </c>
      <c r="G37" s="238">
        <f t="shared" si="2"/>
        <v>0</v>
      </c>
      <c r="H37" s="235">
        <f t="shared" si="4"/>
        <v>0</v>
      </c>
      <c r="I37" s="235">
        <f t="shared" si="5"/>
        <v>0</v>
      </c>
      <c r="J37" s="235">
        <f t="shared" si="6"/>
        <v>0</v>
      </c>
      <c r="K37" s="236"/>
      <c r="L37" s="238"/>
      <c r="M37" s="235"/>
      <c r="N37" s="235"/>
      <c r="O37" s="235">
        <f t="shared" si="7"/>
        <v>0</v>
      </c>
      <c r="P37" s="235"/>
      <c r="Q37" s="204">
        <f t="shared" si="3"/>
        <v>0</v>
      </c>
    </row>
    <row r="38" spans="1:19" ht="15" customHeight="1" x14ac:dyDescent="0.2">
      <c r="A38" s="201" t="s">
        <v>19</v>
      </c>
      <c r="B38" s="235"/>
      <c r="C38" s="235"/>
      <c r="D38" s="235"/>
      <c r="E38" s="236"/>
      <c r="F38" s="237">
        <f t="shared" si="1"/>
        <v>0</v>
      </c>
      <c r="G38" s="238">
        <f t="shared" si="2"/>
        <v>0</v>
      </c>
      <c r="H38" s="235">
        <f t="shared" si="4"/>
        <v>0</v>
      </c>
      <c r="I38" s="235">
        <f t="shared" si="5"/>
        <v>0</v>
      </c>
      <c r="J38" s="235">
        <f t="shared" si="6"/>
        <v>0</v>
      </c>
      <c r="K38" s="236"/>
      <c r="L38" s="238"/>
      <c r="M38" s="235"/>
      <c r="N38" s="235"/>
      <c r="O38" s="235">
        <f t="shared" si="7"/>
        <v>0</v>
      </c>
      <c r="P38" s="235"/>
      <c r="Q38" s="204">
        <f t="shared" si="3"/>
        <v>0</v>
      </c>
    </row>
    <row r="39" spans="1:19" ht="15" customHeight="1" x14ac:dyDescent="0.2">
      <c r="A39" s="201" t="s">
        <v>20</v>
      </c>
      <c r="B39" s="235"/>
      <c r="C39" s="235"/>
      <c r="D39" s="235"/>
      <c r="E39" s="236"/>
      <c r="F39" s="237">
        <f t="shared" si="1"/>
        <v>0</v>
      </c>
      <c r="G39" s="238">
        <f t="shared" si="2"/>
        <v>0</v>
      </c>
      <c r="H39" s="235">
        <f t="shared" si="4"/>
        <v>0</v>
      </c>
      <c r="I39" s="235">
        <f t="shared" si="5"/>
        <v>0</v>
      </c>
      <c r="J39" s="235">
        <f t="shared" si="6"/>
        <v>0</v>
      </c>
      <c r="K39" s="236"/>
      <c r="L39" s="238"/>
      <c r="M39" s="235"/>
      <c r="N39" s="235"/>
      <c r="O39" s="235">
        <f t="shared" si="7"/>
        <v>0</v>
      </c>
      <c r="P39" s="235"/>
      <c r="Q39" s="204">
        <f t="shared" si="3"/>
        <v>0</v>
      </c>
    </row>
    <row r="40" spans="1:19" ht="15" customHeight="1" x14ac:dyDescent="0.2">
      <c r="A40" s="201" t="s">
        <v>21</v>
      </c>
      <c r="B40" s="235"/>
      <c r="C40" s="235"/>
      <c r="D40" s="235"/>
      <c r="E40" s="236"/>
      <c r="F40" s="237">
        <f t="shared" si="1"/>
        <v>0</v>
      </c>
      <c r="G40" s="238">
        <f t="shared" si="2"/>
        <v>0</v>
      </c>
      <c r="H40" s="235">
        <f t="shared" si="4"/>
        <v>0</v>
      </c>
      <c r="I40" s="235">
        <f t="shared" si="5"/>
        <v>0</v>
      </c>
      <c r="J40" s="235">
        <f t="shared" si="6"/>
        <v>0</v>
      </c>
      <c r="K40" s="236"/>
      <c r="L40" s="238"/>
      <c r="M40" s="235"/>
      <c r="N40" s="235"/>
      <c r="O40" s="235">
        <f t="shared" si="7"/>
        <v>0</v>
      </c>
      <c r="P40" s="235"/>
      <c r="Q40" s="204">
        <f t="shared" si="3"/>
        <v>0</v>
      </c>
    </row>
    <row r="41" spans="1:19" ht="15" customHeight="1" x14ac:dyDescent="0.2">
      <c r="A41" s="201" t="s">
        <v>22</v>
      </c>
      <c r="B41" s="235"/>
      <c r="C41" s="235"/>
      <c r="D41" s="235"/>
      <c r="E41" s="236"/>
      <c r="F41" s="237">
        <f t="shared" si="1"/>
        <v>0</v>
      </c>
      <c r="G41" s="238">
        <f t="shared" si="2"/>
        <v>0</v>
      </c>
      <c r="H41" s="235">
        <f t="shared" si="4"/>
        <v>0</v>
      </c>
      <c r="I41" s="235">
        <f t="shared" si="5"/>
        <v>0</v>
      </c>
      <c r="J41" s="235">
        <f t="shared" si="6"/>
        <v>0</v>
      </c>
      <c r="K41" s="236"/>
      <c r="L41" s="238"/>
      <c r="M41" s="235"/>
      <c r="N41" s="235"/>
      <c r="O41" s="235">
        <f t="shared" si="7"/>
        <v>0</v>
      </c>
      <c r="P41" s="235"/>
      <c r="Q41" s="204">
        <f t="shared" si="3"/>
        <v>0</v>
      </c>
    </row>
    <row r="42" spans="1:19" ht="15" customHeight="1" x14ac:dyDescent="0.2">
      <c r="A42" s="201" t="s">
        <v>23</v>
      </c>
      <c r="B42" s="235"/>
      <c r="C42" s="235"/>
      <c r="D42" s="235"/>
      <c r="E42" s="236"/>
      <c r="F42" s="237">
        <f t="shared" si="1"/>
        <v>0</v>
      </c>
      <c r="G42" s="238">
        <f t="shared" si="2"/>
        <v>0</v>
      </c>
      <c r="H42" s="235">
        <f t="shared" si="4"/>
        <v>0</v>
      </c>
      <c r="I42" s="235">
        <f t="shared" si="5"/>
        <v>0</v>
      </c>
      <c r="J42" s="235">
        <f t="shared" si="6"/>
        <v>0</v>
      </c>
      <c r="K42" s="236"/>
      <c r="L42" s="238"/>
      <c r="M42" s="235"/>
      <c r="N42" s="235"/>
      <c r="O42" s="235">
        <f t="shared" si="7"/>
        <v>0</v>
      </c>
      <c r="P42" s="235"/>
      <c r="Q42" s="204">
        <f t="shared" si="3"/>
        <v>0</v>
      </c>
    </row>
    <row r="43" spans="1:19" ht="15" customHeight="1" x14ac:dyDescent="0.2">
      <c r="A43" s="201" t="s">
        <v>24</v>
      </c>
      <c r="B43" s="235"/>
      <c r="C43" s="235"/>
      <c r="D43" s="235"/>
      <c r="E43" s="236"/>
      <c r="F43" s="237">
        <f t="shared" si="1"/>
        <v>0</v>
      </c>
      <c r="G43" s="238">
        <f t="shared" si="2"/>
        <v>0</v>
      </c>
      <c r="H43" s="235">
        <f t="shared" si="4"/>
        <v>0</v>
      </c>
      <c r="I43" s="235">
        <f t="shared" si="5"/>
        <v>0</v>
      </c>
      <c r="J43" s="235">
        <f t="shared" si="6"/>
        <v>0</v>
      </c>
      <c r="K43" s="236"/>
      <c r="L43" s="238"/>
      <c r="M43" s="235"/>
      <c r="N43" s="235"/>
      <c r="O43" s="235">
        <f t="shared" si="7"/>
        <v>0</v>
      </c>
      <c r="P43" s="235"/>
      <c r="Q43" s="204">
        <f t="shared" si="3"/>
        <v>0</v>
      </c>
    </row>
    <row r="44" spans="1:19" ht="15" customHeight="1" x14ac:dyDescent="0.2">
      <c r="A44" s="201" t="s">
        <v>25</v>
      </c>
      <c r="B44" s="235"/>
      <c r="C44" s="235"/>
      <c r="D44" s="235"/>
      <c r="E44" s="236"/>
      <c r="F44" s="237">
        <f t="shared" si="1"/>
        <v>0</v>
      </c>
      <c r="G44" s="238">
        <f t="shared" si="2"/>
        <v>0</v>
      </c>
      <c r="H44" s="235">
        <f t="shared" si="4"/>
        <v>0</v>
      </c>
      <c r="I44" s="235">
        <f t="shared" si="5"/>
        <v>0</v>
      </c>
      <c r="J44" s="235">
        <f t="shared" si="6"/>
        <v>0</v>
      </c>
      <c r="K44" s="236"/>
      <c r="L44" s="238"/>
      <c r="M44" s="235"/>
      <c r="N44" s="235"/>
      <c r="O44" s="235">
        <f t="shared" si="7"/>
        <v>0</v>
      </c>
      <c r="P44" s="235"/>
      <c r="Q44" s="204">
        <f t="shared" si="3"/>
        <v>0</v>
      </c>
    </row>
    <row r="45" spans="1:19" ht="15" customHeight="1" x14ac:dyDescent="0.2">
      <c r="A45" s="201" t="s">
        <v>26</v>
      </c>
      <c r="B45" s="235"/>
      <c r="C45" s="235"/>
      <c r="D45" s="235"/>
      <c r="E45" s="236"/>
      <c r="F45" s="237">
        <f t="shared" si="1"/>
        <v>0</v>
      </c>
      <c r="G45" s="238">
        <f t="shared" si="2"/>
        <v>0</v>
      </c>
      <c r="H45" s="235">
        <f t="shared" si="4"/>
        <v>0</v>
      </c>
      <c r="I45" s="235">
        <f t="shared" si="5"/>
        <v>0</v>
      </c>
      <c r="J45" s="235">
        <f t="shared" si="6"/>
        <v>0</v>
      </c>
      <c r="K45" s="236"/>
      <c r="L45" s="238"/>
      <c r="M45" s="235"/>
      <c r="N45" s="235"/>
      <c r="O45" s="235">
        <f t="shared" si="7"/>
        <v>0</v>
      </c>
      <c r="P45" s="235"/>
      <c r="Q45" s="204">
        <f t="shared" si="3"/>
        <v>0</v>
      </c>
    </row>
    <row r="46" spans="1:19" ht="15.75" thickBot="1" x14ac:dyDescent="0.25">
      <c r="A46" s="207" t="s">
        <v>117</v>
      </c>
      <c r="B46" s="239"/>
      <c r="C46" s="239"/>
      <c r="D46" s="239"/>
      <c r="E46" s="240"/>
      <c r="F46" s="241"/>
      <c r="G46" s="242"/>
      <c r="H46" s="239"/>
      <c r="I46" s="239"/>
      <c r="J46" s="239"/>
      <c r="K46" s="240"/>
      <c r="L46" s="242"/>
      <c r="M46" s="239"/>
      <c r="N46" s="239"/>
      <c r="O46" s="239"/>
      <c r="P46" s="239"/>
      <c r="Q46" s="208">
        <f t="shared" si="3"/>
        <v>0</v>
      </c>
    </row>
    <row r="47" spans="1:19" ht="17.25" customHeight="1" thickTop="1" thickBot="1" x14ac:dyDescent="0.3">
      <c r="A47" s="214" t="s">
        <v>7</v>
      </c>
      <c r="B47" s="209">
        <f t="shared" ref="B47:O47" si="8">SUM(B34:B46)</f>
        <v>0</v>
      </c>
      <c r="C47" s="209">
        <f t="shared" si="8"/>
        <v>0</v>
      </c>
      <c r="D47" s="209">
        <f t="shared" si="8"/>
        <v>0</v>
      </c>
      <c r="E47" s="210">
        <f t="shared" si="8"/>
        <v>0</v>
      </c>
      <c r="F47" s="211">
        <f t="shared" si="8"/>
        <v>0</v>
      </c>
      <c r="G47" s="212">
        <f t="shared" si="8"/>
        <v>0</v>
      </c>
      <c r="H47" s="209">
        <f t="shared" si="8"/>
        <v>0</v>
      </c>
      <c r="I47" s="209">
        <f t="shared" si="8"/>
        <v>0</v>
      </c>
      <c r="J47" s="209">
        <f t="shared" si="8"/>
        <v>0</v>
      </c>
      <c r="K47" s="209">
        <f t="shared" si="8"/>
        <v>0</v>
      </c>
      <c r="L47" s="212">
        <f t="shared" si="8"/>
        <v>0</v>
      </c>
      <c r="M47" s="209">
        <f t="shared" si="8"/>
        <v>0</v>
      </c>
      <c r="N47" s="209">
        <f t="shared" si="8"/>
        <v>0</v>
      </c>
      <c r="O47" s="209">
        <f t="shared" si="8"/>
        <v>0</v>
      </c>
      <c r="P47" s="209">
        <f>+SUM(P34:P46)</f>
        <v>0</v>
      </c>
      <c r="Q47" s="213">
        <f>SUM(Q34:Q46)</f>
        <v>0</v>
      </c>
    </row>
    <row r="48" spans="1:19" s="3" customFormat="1" ht="15" customHeight="1" x14ac:dyDescent="0.2">
      <c r="A48" s="3" t="s">
        <v>118</v>
      </c>
    </row>
    <row r="49" spans="1:17" ht="15" x14ac:dyDescent="0.2">
      <c r="A49" s="248" t="s">
        <v>113</v>
      </c>
      <c r="B49" s="198"/>
      <c r="C49" s="198"/>
      <c r="Q49" s="279"/>
    </row>
    <row r="50" spans="1:17" ht="15" x14ac:dyDescent="0.2">
      <c r="A50" s="248" t="s">
        <v>114</v>
      </c>
      <c r="B50" s="198"/>
      <c r="C50" s="198"/>
    </row>
    <row r="51" spans="1:17" s="28" customFormat="1" ht="15" hidden="1" customHeight="1" x14ac:dyDescent="0.25">
      <c r="A51" s="274" t="s">
        <v>121</v>
      </c>
      <c r="B51" s="275">
        <f>+B47-B52</f>
        <v>0</v>
      </c>
      <c r="C51" s="275">
        <f t="shared" ref="C51:Q51" si="9">+C47-C52</f>
        <v>0</v>
      </c>
      <c r="D51" s="275">
        <f t="shared" si="9"/>
        <v>0</v>
      </c>
      <c r="E51" s="275">
        <f t="shared" si="9"/>
        <v>0</v>
      </c>
      <c r="F51" s="275">
        <f t="shared" si="9"/>
        <v>0</v>
      </c>
      <c r="G51" s="275">
        <f t="shared" si="9"/>
        <v>0</v>
      </c>
      <c r="H51" s="275">
        <f t="shared" si="9"/>
        <v>0</v>
      </c>
      <c r="I51" s="275">
        <f t="shared" si="9"/>
        <v>0</v>
      </c>
      <c r="J51" s="275">
        <f t="shared" si="9"/>
        <v>0</v>
      </c>
      <c r="K51" s="275">
        <f t="shared" si="9"/>
        <v>0</v>
      </c>
      <c r="L51" s="275">
        <f t="shared" si="9"/>
        <v>0</v>
      </c>
      <c r="M51" s="275">
        <f t="shared" si="9"/>
        <v>0</v>
      </c>
      <c r="N51" s="275">
        <f t="shared" si="9"/>
        <v>0</v>
      </c>
      <c r="O51" s="275">
        <f t="shared" si="9"/>
        <v>0</v>
      </c>
      <c r="P51" s="275">
        <f t="shared" si="9"/>
        <v>0</v>
      </c>
      <c r="Q51" s="275">
        <f t="shared" si="9"/>
        <v>0</v>
      </c>
    </row>
    <row r="52" spans="1:17" s="28" customFormat="1" ht="15" hidden="1" customHeight="1" x14ac:dyDescent="0.25">
      <c r="A52" s="267" t="s">
        <v>120</v>
      </c>
      <c r="B52" s="269">
        <f>+B54*B30/100</f>
        <v>0</v>
      </c>
      <c r="C52" s="269">
        <f>+C54*C30/100</f>
        <v>0</v>
      </c>
      <c r="D52" s="269">
        <f>+D54*$D$30/100</f>
        <v>0</v>
      </c>
      <c r="E52" s="269">
        <f t="shared" ref="E52:J52" si="10">+E54*$D$30/100</f>
        <v>0</v>
      </c>
      <c r="F52" s="269">
        <f t="shared" si="10"/>
        <v>0</v>
      </c>
      <c r="G52" s="269">
        <f t="shared" si="10"/>
        <v>0</v>
      </c>
      <c r="H52" s="269">
        <f t="shared" si="10"/>
        <v>0</v>
      </c>
      <c r="I52" s="269">
        <f t="shared" si="10"/>
        <v>0</v>
      </c>
      <c r="J52" s="269">
        <f t="shared" si="10"/>
        <v>0</v>
      </c>
      <c r="K52" s="269">
        <f>IF($D$30&lt;=1000000,$D$30*$K$54/100,1000000*$K$54/100+($D$30-1000000)*0.05/100)</f>
        <v>0</v>
      </c>
      <c r="L52" s="269">
        <f>+L54*B30/100</f>
        <v>0</v>
      </c>
      <c r="M52" s="269">
        <f>+M54*C30/100</f>
        <v>0</v>
      </c>
      <c r="N52" s="269">
        <f>+E30*N54</f>
        <v>0</v>
      </c>
      <c r="O52" s="269">
        <f>$D$30*0.11/100</f>
        <v>0</v>
      </c>
      <c r="P52" s="269">
        <f>+P47</f>
        <v>0</v>
      </c>
      <c r="Q52" s="270">
        <f>SUM(B52:P52)</f>
        <v>0</v>
      </c>
    </row>
    <row r="53" spans="1:17" s="3" customFormat="1" ht="15" hidden="1" customHeight="1" x14ac:dyDescent="0.2">
      <c r="A53" s="271" t="s">
        <v>118</v>
      </c>
      <c r="B53" s="273" t="e">
        <f>+B47*100/$B$30</f>
        <v>#DIV/0!</v>
      </c>
      <c r="C53" s="272" t="e">
        <f>+C47*100/$C$30</f>
        <v>#DIV/0!</v>
      </c>
      <c r="D53" s="272" t="e">
        <f t="shared" ref="D53:Q53" si="11">+D47*100/$D$30</f>
        <v>#DIV/0!</v>
      </c>
      <c r="E53" s="272" t="e">
        <f t="shared" si="11"/>
        <v>#DIV/0!</v>
      </c>
      <c r="F53" s="272" t="e">
        <f t="shared" si="11"/>
        <v>#DIV/0!</v>
      </c>
      <c r="G53" s="272" t="e">
        <f t="shared" si="11"/>
        <v>#DIV/0!</v>
      </c>
      <c r="H53" s="272" t="e">
        <f t="shared" si="11"/>
        <v>#DIV/0!</v>
      </c>
      <c r="I53" s="272" t="e">
        <f t="shared" si="11"/>
        <v>#DIV/0!</v>
      </c>
      <c r="J53" s="272" t="e">
        <f t="shared" si="11"/>
        <v>#DIV/0!</v>
      </c>
      <c r="K53" s="272" t="e">
        <f>+K47*100/D30</f>
        <v>#DIV/0!</v>
      </c>
      <c r="L53" s="272" t="e">
        <f>+L47*100/B30</f>
        <v>#DIV/0!</v>
      </c>
      <c r="M53" s="272" t="e">
        <f>+M47*100/C30</f>
        <v>#DIV/0!</v>
      </c>
      <c r="N53" s="272" t="e">
        <f>+N47/E30</f>
        <v>#DIV/0!</v>
      </c>
      <c r="O53" s="272" t="e">
        <f t="shared" si="11"/>
        <v>#DIV/0!</v>
      </c>
      <c r="P53" s="272" t="e">
        <f t="shared" si="11"/>
        <v>#DIV/0!</v>
      </c>
      <c r="Q53" s="272" t="e">
        <f t="shared" si="11"/>
        <v>#DIV/0!</v>
      </c>
    </row>
    <row r="54" spans="1:17" s="3" customFormat="1" ht="15" hidden="1" customHeight="1" x14ac:dyDescent="0.2">
      <c r="A54" s="266" t="s">
        <v>119</v>
      </c>
      <c r="B54" s="265">
        <v>1.4</v>
      </c>
      <c r="C54" s="265">
        <v>0</v>
      </c>
      <c r="D54" s="265">
        <v>0</v>
      </c>
      <c r="E54" s="265">
        <v>0</v>
      </c>
      <c r="F54" s="265">
        <v>2.0499999999999998</v>
      </c>
      <c r="G54" s="265">
        <v>6.7560000000000002</v>
      </c>
      <c r="H54" s="265">
        <v>0.22600000000000001</v>
      </c>
      <c r="I54" s="265">
        <v>0.41599999999999998</v>
      </c>
      <c r="J54" s="265">
        <v>7.0000000000000001E-3</v>
      </c>
      <c r="K54" s="265">
        <v>0.35799999999999998</v>
      </c>
      <c r="L54" s="265">
        <v>0</v>
      </c>
      <c r="M54" s="265">
        <v>0</v>
      </c>
      <c r="N54" s="265">
        <v>0</v>
      </c>
      <c r="O54" s="265">
        <v>0.11</v>
      </c>
      <c r="P54" s="268">
        <v>200</v>
      </c>
      <c r="Q54" s="268"/>
    </row>
    <row r="55" spans="1:17" s="3" customFormat="1" ht="15" customHeight="1" x14ac:dyDescent="0.2"/>
    <row r="56" spans="1:17" s="3" customFormat="1" ht="15" customHeight="1" x14ac:dyDescent="0.2"/>
    <row r="57" spans="1:17" s="3" customFormat="1" ht="15" customHeight="1" x14ac:dyDescent="0.2"/>
    <row r="58" spans="1:17" s="3" customFormat="1" ht="15" customHeight="1" x14ac:dyDescent="0.2"/>
    <row r="59" spans="1:17" s="3" customFormat="1" ht="15" customHeight="1" x14ac:dyDescent="0.2"/>
    <row r="60" spans="1:17" s="3" customFormat="1" ht="15" customHeight="1" x14ac:dyDescent="0.2"/>
    <row r="61" spans="1:17" s="3" customFormat="1" ht="15" customHeight="1" x14ac:dyDescent="0.2"/>
    <row r="62" spans="1:17" s="3" customFormat="1" ht="15" customHeight="1" x14ac:dyDescent="0.2"/>
    <row r="63" spans="1:17" s="3" customFormat="1" ht="15" customHeight="1" x14ac:dyDescent="0.2"/>
    <row r="64" spans="1:17" ht="12.75" customHeight="1" x14ac:dyDescent="0.2">
      <c r="K64" s="3"/>
      <c r="L64" s="3"/>
      <c r="M64" s="3"/>
      <c r="N64" s="3"/>
    </row>
    <row r="65" spans="1:17" ht="12.75" customHeight="1" x14ac:dyDescent="0.2">
      <c r="K65" s="3"/>
      <c r="L65" s="3"/>
      <c r="M65" s="3"/>
      <c r="N65" s="3"/>
      <c r="Q65" s="8"/>
    </row>
    <row r="66" spans="1:17" s="7" customFormat="1" ht="15" x14ac:dyDescent="0.2">
      <c r="A66" s="9"/>
      <c r="B66" s="9"/>
      <c r="C66" s="9"/>
      <c r="D66" s="9"/>
      <c r="E66" s="9"/>
      <c r="F66" s="9"/>
      <c r="G66" s="9"/>
      <c r="H66" s="9"/>
      <c r="I66" s="10"/>
      <c r="J66" s="10"/>
      <c r="K66" s="3"/>
      <c r="L66" s="3"/>
      <c r="M66" s="3"/>
      <c r="N66" s="3"/>
    </row>
    <row r="67" spans="1:17" s="7" customFormat="1" x14ac:dyDescent="0.2">
      <c r="A67" s="13"/>
      <c r="B67" s="9"/>
      <c r="C67" s="9"/>
      <c r="D67" s="9"/>
      <c r="E67" s="9"/>
      <c r="F67" s="9"/>
      <c r="G67" s="9"/>
      <c r="H67" s="14"/>
      <c r="I67" s="15"/>
      <c r="J67" s="15"/>
      <c r="K67" s="15"/>
      <c r="L67" s="16"/>
      <c r="M67" s="16"/>
      <c r="N67" s="9"/>
    </row>
    <row r="68" spans="1:17" s="7" customFormat="1" x14ac:dyDescent="0.2">
      <c r="A68" s="9"/>
      <c r="B68" s="9"/>
      <c r="C68" s="9"/>
      <c r="D68" s="9"/>
      <c r="E68" s="9"/>
      <c r="F68" s="9"/>
      <c r="G68" s="9"/>
      <c r="H68" s="9"/>
      <c r="L68" s="16"/>
      <c r="M68" s="16"/>
      <c r="N68" s="9"/>
    </row>
    <row r="69" spans="1:17" s="7" customFormat="1" x14ac:dyDescent="0.2">
      <c r="A69" s="9"/>
      <c r="B69" s="9"/>
      <c r="C69" s="9"/>
      <c r="D69" s="9"/>
      <c r="E69" s="9"/>
      <c r="F69" s="9"/>
      <c r="G69" s="9"/>
      <c r="H69" s="9"/>
      <c r="I69" s="10"/>
      <c r="J69" s="10"/>
      <c r="K69" s="11"/>
      <c r="L69" s="16"/>
      <c r="M69" s="16"/>
      <c r="N69" s="9"/>
    </row>
    <row r="70" spans="1:17" s="7" customFormat="1" x14ac:dyDescent="0.2">
      <c r="A70" s="9"/>
      <c r="B70" s="9"/>
      <c r="C70" s="9"/>
      <c r="D70" s="9"/>
      <c r="E70" s="9"/>
      <c r="F70" s="9"/>
      <c r="G70" s="9"/>
      <c r="H70" s="9"/>
      <c r="I70" s="10"/>
      <c r="J70" s="10"/>
      <c r="K70" s="11"/>
      <c r="L70" s="16"/>
      <c r="M70" s="16"/>
      <c r="N70" s="9"/>
    </row>
    <row r="71" spans="1:17" s="7" customFormat="1" x14ac:dyDescent="0.2">
      <c r="G71" s="9"/>
      <c r="H71" s="9"/>
      <c r="I71" s="9"/>
      <c r="J71" s="9"/>
      <c r="K71" s="9"/>
      <c r="L71" s="9"/>
      <c r="M71" s="9"/>
      <c r="N71" s="9"/>
    </row>
    <row r="72" spans="1:17" s="7" customFormat="1" x14ac:dyDescent="0.2">
      <c r="G72" s="9"/>
      <c r="H72" s="9"/>
      <c r="I72" s="9"/>
      <c r="J72" s="9"/>
      <c r="K72" s="9"/>
      <c r="L72" s="9"/>
      <c r="M72" s="9"/>
      <c r="N72" s="9"/>
    </row>
    <row r="73" spans="1:17" s="7" customFormat="1" x14ac:dyDescent="0.2">
      <c r="H73" s="9"/>
      <c r="I73" s="12"/>
      <c r="J73" s="12"/>
      <c r="K73" s="9"/>
      <c r="L73" s="12"/>
      <c r="M73" s="12"/>
      <c r="N73" s="17"/>
    </row>
    <row r="74" spans="1:17" s="7" customFormat="1" x14ac:dyDescent="0.2">
      <c r="G74" s="9"/>
      <c r="H74" s="9"/>
      <c r="I74" s="12"/>
      <c r="J74" s="12"/>
      <c r="K74" s="9"/>
      <c r="L74" s="12"/>
      <c r="M74" s="12"/>
      <c r="N74" s="17"/>
    </row>
    <row r="75" spans="1:17" s="7" customFormat="1" x14ac:dyDescent="0.2">
      <c r="G75" s="9"/>
      <c r="H75" s="9"/>
      <c r="I75" s="12"/>
      <c r="J75" s="12"/>
      <c r="K75" s="9"/>
      <c r="L75" s="12"/>
      <c r="M75" s="12"/>
      <c r="N75" s="17"/>
    </row>
    <row r="76" spans="1:17" x14ac:dyDescent="0.2">
      <c r="H76" s="9"/>
      <c r="I76" s="12"/>
      <c r="J76" s="12"/>
      <c r="K76" s="9"/>
      <c r="L76" s="12"/>
      <c r="M76" s="12"/>
      <c r="N76" s="17"/>
      <c r="O76" s="7"/>
    </row>
    <row r="77" spans="1:17" x14ac:dyDescent="0.2">
      <c r="H77" s="9"/>
      <c r="I77" s="18"/>
      <c r="J77" s="18"/>
      <c r="K77" s="9"/>
      <c r="L77" s="18"/>
      <c r="M77" s="18"/>
      <c r="N77" s="17"/>
      <c r="O77" s="7"/>
    </row>
    <row r="78" spans="1:17" x14ac:dyDescent="0.2">
      <c r="H78" s="9"/>
      <c r="I78" s="18"/>
      <c r="J78" s="18"/>
      <c r="K78" s="9"/>
      <c r="L78" s="18"/>
      <c r="M78" s="18"/>
      <c r="N78" s="17"/>
      <c r="O78" s="7"/>
    </row>
    <row r="79" spans="1:17" x14ac:dyDescent="0.2">
      <c r="H79" s="9"/>
      <c r="I79" s="9"/>
      <c r="J79" s="9"/>
      <c r="K79" s="9"/>
      <c r="L79" s="9"/>
      <c r="M79" s="9"/>
      <c r="N79" s="9"/>
      <c r="O79" s="7"/>
    </row>
    <row r="80" spans="1:17" x14ac:dyDescent="0.2">
      <c r="H80" s="19"/>
      <c r="I80" s="20"/>
      <c r="J80" s="20"/>
      <c r="K80" s="21"/>
      <c r="L80" s="20"/>
      <c r="M80" s="20"/>
      <c r="N80" s="17"/>
      <c r="O80" s="7"/>
    </row>
    <row r="81" spans="7:15" x14ac:dyDescent="0.2">
      <c r="H81" s="19"/>
      <c r="I81" s="20"/>
      <c r="J81" s="20"/>
      <c r="K81" s="21"/>
      <c r="L81" s="20"/>
      <c r="M81" s="20"/>
      <c r="N81" s="17"/>
      <c r="O81" s="7"/>
    </row>
    <row r="82" spans="7:15" x14ac:dyDescent="0.2">
      <c r="G82" s="19"/>
      <c r="H82" s="19"/>
      <c r="I82" s="20"/>
      <c r="J82" s="20"/>
      <c r="K82" s="21"/>
      <c r="L82" s="20"/>
      <c r="M82" s="20"/>
      <c r="N82" s="17"/>
      <c r="O82" s="7"/>
    </row>
    <row r="83" spans="7:15" x14ac:dyDescent="0.2">
      <c r="G83" s="19"/>
      <c r="H83" s="19"/>
      <c r="I83" s="20"/>
      <c r="J83" s="20"/>
      <c r="K83" s="21"/>
      <c r="L83" s="20"/>
      <c r="M83" s="20"/>
      <c r="N83" s="17"/>
      <c r="O83" s="7"/>
    </row>
    <row r="84" spans="7:15" x14ac:dyDescent="0.2">
      <c r="G84" s="19"/>
      <c r="H84" s="19"/>
      <c r="I84" s="19"/>
      <c r="J84" s="19"/>
      <c r="K84" s="19"/>
      <c r="L84" s="19"/>
      <c r="M84" s="19"/>
      <c r="N84" s="19"/>
    </row>
  </sheetData>
  <sheetProtection formatCells="0" formatColumns="0" formatRows="0" insertColumns="0" insertRows="0" insertHyperlinks="0" deleteColumns="0" deleteRows="0"/>
  <protectedRanges>
    <protectedRange password="C4BA" sqref="A6:B13" name="Bereich1"/>
  </protectedRanges>
  <mergeCells count="30">
    <mergeCell ref="A1:Q1"/>
    <mergeCell ref="A2:Q2"/>
    <mergeCell ref="A4:B4"/>
    <mergeCell ref="C4:E4"/>
    <mergeCell ref="A5:B5"/>
    <mergeCell ref="A3:D3"/>
    <mergeCell ref="A6:B6"/>
    <mergeCell ref="C6:E6"/>
    <mergeCell ref="A7:B7"/>
    <mergeCell ref="C7:E7"/>
    <mergeCell ref="C5:E5"/>
    <mergeCell ref="A32:E32"/>
    <mergeCell ref="G32:K32"/>
    <mergeCell ref="L32:P32"/>
    <mergeCell ref="B15:D15"/>
    <mergeCell ref="A14:D14"/>
    <mergeCell ref="A31:D31"/>
    <mergeCell ref="E31:H31"/>
    <mergeCell ref="A13:B13"/>
    <mergeCell ref="A11:B11"/>
    <mergeCell ref="C11:E11"/>
    <mergeCell ref="C13:D13"/>
    <mergeCell ref="A8:B8"/>
    <mergeCell ref="C8:E8"/>
    <mergeCell ref="A9:B9"/>
    <mergeCell ref="A12:B12"/>
    <mergeCell ref="C12:E12"/>
    <mergeCell ref="C10:E10"/>
    <mergeCell ref="A10:B10"/>
    <mergeCell ref="C9:E9"/>
  </mergeCells>
  <phoneticPr fontId="16" type="noConversion"/>
  <printOptions horizontalCentered="1"/>
  <pageMargins left="0.78740157480314965" right="0.78740157480314965" top="0.78740157480314965" bottom="0.39370078740157483" header="0.51181102362204722" footer="0.51181102362204722"/>
  <pageSetup paperSize="8" scale="68" orientation="landscape" r:id="rId1"/>
  <headerFooter alignWithMargins="0">
    <oddHeader>&amp;L&amp;"Arial,Fett"&amp;18Großabnehmerverband Energie Baden-Württemberg e.V.</oddHeader>
  </headerFooter>
  <ignoredErrors>
    <ignoredError sqref="F34:F46 G34:G4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92B64-CB72-4CE2-86E7-E6A29F5F82A6}">
  <sheetPr>
    <pageSetUpPr fitToPage="1"/>
  </sheetPr>
  <dimension ref="A1:S84"/>
  <sheetViews>
    <sheetView zoomScale="70" zoomScaleNormal="70" zoomScalePageLayoutView="40" workbookViewId="0">
      <selection activeCell="N19" sqref="N19"/>
    </sheetView>
  </sheetViews>
  <sheetFormatPr baseColWidth="10" defaultRowHeight="12.75" x14ac:dyDescent="0.2"/>
  <cols>
    <col min="1" max="1" width="10.85546875" style="2" customWidth="1"/>
    <col min="2" max="2" width="20.7109375" style="2" customWidth="1"/>
    <col min="3" max="3" width="17.85546875" style="2" customWidth="1"/>
    <col min="4" max="5" width="16.7109375" style="2" customWidth="1"/>
    <col min="6" max="6" width="18.85546875" style="2" customWidth="1"/>
    <col min="7" max="7" width="16.85546875" style="2" customWidth="1"/>
    <col min="8" max="10" width="16.7109375" style="2" customWidth="1"/>
    <col min="11" max="11" width="13.28515625" style="2" bestFit="1" customWidth="1"/>
    <col min="12" max="12" width="18.42578125" style="2" customWidth="1"/>
    <col min="13" max="13" width="22.140625" style="2" customWidth="1"/>
    <col min="14" max="14" width="16.42578125" style="2" bestFit="1" customWidth="1"/>
    <col min="15" max="15" width="16.140625" style="2" customWidth="1"/>
    <col min="16" max="16" width="13.5703125" style="2" bestFit="1" customWidth="1"/>
    <col min="17" max="17" width="17.7109375" style="2" customWidth="1"/>
    <col min="18" max="18" width="16.5703125" style="2" customWidth="1"/>
    <col min="19" max="19" width="13.7109375" style="2" customWidth="1"/>
    <col min="20" max="16384" width="11.42578125" style="2"/>
  </cols>
  <sheetData>
    <row r="1" spans="1:17" ht="57.75" customHeight="1" x14ac:dyDescent="0.2">
      <c r="A1" s="298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9"/>
      <c r="M1" s="299"/>
      <c r="N1" s="299"/>
      <c r="O1" s="299"/>
      <c r="P1" s="299"/>
      <c r="Q1" s="299"/>
    </row>
    <row r="2" spans="1:17" ht="15" x14ac:dyDescent="0.2">
      <c r="A2" s="300" t="s">
        <v>103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7" ht="39.950000000000003" customHeight="1" thickBot="1" x14ac:dyDescent="0.25">
      <c r="A3" s="295" t="s">
        <v>1</v>
      </c>
      <c r="B3" s="295"/>
      <c r="C3" s="295"/>
      <c r="D3" s="295"/>
      <c r="E3" s="1"/>
      <c r="F3" s="1"/>
      <c r="M3" s="4"/>
      <c r="N3" s="4"/>
      <c r="O3" s="4"/>
    </row>
    <row r="4" spans="1:17" ht="15.75" x14ac:dyDescent="0.2">
      <c r="A4" s="302" t="s">
        <v>92</v>
      </c>
      <c r="B4" s="303"/>
      <c r="C4" s="304">
        <v>2020</v>
      </c>
      <c r="D4" s="304"/>
      <c r="E4" s="305"/>
      <c r="O4" s="4"/>
    </row>
    <row r="5" spans="1:17" ht="15" x14ac:dyDescent="0.2">
      <c r="A5" s="282" t="s">
        <v>100</v>
      </c>
      <c r="B5" s="283"/>
      <c r="C5" s="284"/>
      <c r="D5" s="284"/>
      <c r="E5" s="285"/>
      <c r="O5" s="4"/>
    </row>
    <row r="6" spans="1:17" ht="17.25" customHeight="1" x14ac:dyDescent="0.25">
      <c r="A6" s="282" t="s">
        <v>36</v>
      </c>
      <c r="B6" s="283"/>
      <c r="C6" s="284"/>
      <c r="D6" s="284"/>
      <c r="E6" s="285"/>
      <c r="O6" s="22"/>
      <c r="P6" s="215"/>
      <c r="Q6" s="3"/>
    </row>
    <row r="7" spans="1:17" ht="15.75" customHeight="1" x14ac:dyDescent="0.25">
      <c r="A7" s="282" t="s">
        <v>3</v>
      </c>
      <c r="B7" s="283"/>
      <c r="C7" s="284"/>
      <c r="D7" s="284"/>
      <c r="E7" s="285"/>
      <c r="O7" s="22"/>
      <c r="P7" s="216"/>
      <c r="Q7" s="3"/>
    </row>
    <row r="8" spans="1:17" ht="15" x14ac:dyDescent="0.2">
      <c r="A8" s="282" t="s">
        <v>106</v>
      </c>
      <c r="B8" s="283"/>
      <c r="C8" s="284"/>
      <c r="D8" s="284"/>
      <c r="E8" s="285"/>
      <c r="O8" s="23"/>
    </row>
    <row r="9" spans="1:17" ht="15" customHeight="1" x14ac:dyDescent="0.2">
      <c r="A9" s="282" t="s">
        <v>12</v>
      </c>
      <c r="B9" s="283"/>
      <c r="C9" s="284"/>
      <c r="D9" s="284"/>
      <c r="E9" s="285"/>
      <c r="O9" s="24"/>
    </row>
    <row r="10" spans="1:17" ht="15" customHeight="1" x14ac:dyDescent="0.2">
      <c r="A10" s="282" t="s">
        <v>14</v>
      </c>
      <c r="B10" s="283"/>
      <c r="C10" s="284"/>
      <c r="D10" s="284"/>
      <c r="E10" s="285"/>
      <c r="O10" s="25"/>
    </row>
    <row r="11" spans="1:17" ht="15" customHeight="1" x14ac:dyDescent="0.2">
      <c r="A11" s="282" t="s">
        <v>16</v>
      </c>
      <c r="B11" s="283"/>
      <c r="C11" s="284"/>
      <c r="D11" s="284"/>
      <c r="E11" s="285"/>
      <c r="O11" s="25"/>
    </row>
    <row r="12" spans="1:17" ht="15" customHeight="1" x14ac:dyDescent="0.2">
      <c r="A12" s="282" t="s">
        <v>18</v>
      </c>
      <c r="B12" s="283"/>
      <c r="C12" s="284"/>
      <c r="D12" s="284"/>
      <c r="E12" s="285"/>
      <c r="O12" s="25"/>
    </row>
    <row r="13" spans="1:17" ht="15.75" hidden="1" customHeight="1" thickBot="1" x14ac:dyDescent="0.25">
      <c r="A13" s="280" t="s">
        <v>101</v>
      </c>
      <c r="B13" s="281"/>
      <c r="C13" s="286" t="e">
        <f>+$D$30/MAX(E18:E29)</f>
        <v>#DIV/0!</v>
      </c>
      <c r="D13" s="286"/>
      <c r="E13" s="229" t="s">
        <v>68</v>
      </c>
      <c r="O13" s="25"/>
    </row>
    <row r="14" spans="1:17" ht="39.950000000000003" customHeight="1" thickBot="1" x14ac:dyDescent="0.25">
      <c r="A14" s="295" t="s">
        <v>2</v>
      </c>
      <c r="B14" s="295"/>
      <c r="C14" s="295"/>
      <c r="D14" s="295"/>
      <c r="E14" s="1"/>
      <c r="F14" s="1"/>
      <c r="M14" s="4"/>
      <c r="N14" s="4"/>
      <c r="O14" s="4"/>
    </row>
    <row r="15" spans="1:17" ht="19.5" customHeight="1" x14ac:dyDescent="0.2">
      <c r="A15" s="217"/>
      <c r="B15" s="292" t="s">
        <v>4</v>
      </c>
      <c r="C15" s="293"/>
      <c r="D15" s="294"/>
      <c r="E15" s="218" t="s">
        <v>5</v>
      </c>
      <c r="F15" s="219" t="s">
        <v>34</v>
      </c>
      <c r="O15" s="25"/>
    </row>
    <row r="16" spans="1:17" ht="30" customHeight="1" x14ac:dyDescent="0.2">
      <c r="A16" s="276"/>
      <c r="B16" s="277" t="s">
        <v>6</v>
      </c>
      <c r="C16" s="222" t="s">
        <v>99</v>
      </c>
      <c r="D16" s="277" t="s">
        <v>7</v>
      </c>
      <c r="E16" s="222" t="s">
        <v>102</v>
      </c>
      <c r="F16" s="223"/>
      <c r="O16" s="25"/>
    </row>
    <row r="17" spans="1:17" ht="15" customHeight="1" x14ac:dyDescent="0.2">
      <c r="A17" s="276"/>
      <c r="B17" s="243" t="s">
        <v>8</v>
      </c>
      <c r="C17" s="243" t="s">
        <v>8</v>
      </c>
      <c r="D17" s="243" t="s">
        <v>8</v>
      </c>
      <c r="E17" s="243" t="s">
        <v>9</v>
      </c>
      <c r="F17" s="244" t="s">
        <v>10</v>
      </c>
      <c r="O17" s="25"/>
    </row>
    <row r="18" spans="1:17" ht="15" customHeight="1" x14ac:dyDescent="0.2">
      <c r="A18" s="276" t="s">
        <v>11</v>
      </c>
      <c r="B18" s="232"/>
      <c r="C18" s="232"/>
      <c r="D18" s="224">
        <f>+B18+C18</f>
        <v>0</v>
      </c>
      <c r="E18" s="233"/>
      <c r="F18" s="234"/>
      <c r="O18" s="25"/>
      <c r="P18" s="5"/>
      <c r="Q18" s="1"/>
    </row>
    <row r="19" spans="1:17" ht="15" customHeight="1" x14ac:dyDescent="0.2">
      <c r="A19" s="276" t="s">
        <v>13</v>
      </c>
      <c r="B19" s="232"/>
      <c r="C19" s="232"/>
      <c r="D19" s="224">
        <f t="shared" ref="D19:D29" si="0">B19+C19</f>
        <v>0</v>
      </c>
      <c r="E19" s="233"/>
      <c r="F19" s="234"/>
      <c r="O19" s="25"/>
      <c r="P19" s="5"/>
      <c r="Q19" s="1"/>
    </row>
    <row r="20" spans="1:17" ht="15" customHeight="1" x14ac:dyDescent="0.2">
      <c r="A20" s="276" t="s">
        <v>15</v>
      </c>
      <c r="B20" s="232"/>
      <c r="C20" s="232"/>
      <c r="D20" s="224">
        <f t="shared" si="0"/>
        <v>0</v>
      </c>
      <c r="E20" s="233"/>
      <c r="F20" s="234"/>
      <c r="O20" s="25"/>
      <c r="P20" s="5"/>
      <c r="Q20" s="1"/>
    </row>
    <row r="21" spans="1:17" ht="15" customHeight="1" x14ac:dyDescent="0.2">
      <c r="A21" s="276" t="s">
        <v>17</v>
      </c>
      <c r="B21" s="232"/>
      <c r="C21" s="232"/>
      <c r="D21" s="224">
        <f t="shared" si="0"/>
        <v>0</v>
      </c>
      <c r="E21" s="233"/>
      <c r="F21" s="234"/>
      <c r="O21" s="25"/>
      <c r="P21" s="5"/>
      <c r="Q21" s="1"/>
    </row>
    <row r="22" spans="1:17" ht="15" customHeight="1" x14ac:dyDescent="0.2">
      <c r="A22" s="276" t="s">
        <v>19</v>
      </c>
      <c r="B22" s="232"/>
      <c r="C22" s="232"/>
      <c r="D22" s="224">
        <f t="shared" si="0"/>
        <v>0</v>
      </c>
      <c r="E22" s="233"/>
      <c r="F22" s="234"/>
      <c r="O22" s="25"/>
      <c r="P22" s="5"/>
      <c r="Q22" s="1"/>
    </row>
    <row r="23" spans="1:17" ht="15" customHeight="1" x14ac:dyDescent="0.2">
      <c r="A23" s="276" t="s">
        <v>20</v>
      </c>
      <c r="B23" s="232"/>
      <c r="C23" s="232"/>
      <c r="D23" s="224">
        <f t="shared" si="0"/>
        <v>0</v>
      </c>
      <c r="E23" s="233"/>
      <c r="F23" s="234"/>
      <c r="O23" s="25"/>
      <c r="P23" s="5"/>
      <c r="Q23" s="1"/>
    </row>
    <row r="24" spans="1:17" ht="15" customHeight="1" x14ac:dyDescent="0.2">
      <c r="A24" s="276" t="s">
        <v>21</v>
      </c>
      <c r="B24" s="232"/>
      <c r="C24" s="232"/>
      <c r="D24" s="224">
        <f t="shared" si="0"/>
        <v>0</v>
      </c>
      <c r="E24" s="233"/>
      <c r="F24" s="234"/>
      <c r="O24" s="25"/>
      <c r="P24" s="5"/>
      <c r="Q24" s="1"/>
    </row>
    <row r="25" spans="1:17" ht="15" customHeight="1" x14ac:dyDescent="0.2">
      <c r="A25" s="276" t="s">
        <v>22</v>
      </c>
      <c r="B25" s="232"/>
      <c r="C25" s="232"/>
      <c r="D25" s="224">
        <f t="shared" si="0"/>
        <v>0</v>
      </c>
      <c r="E25" s="233"/>
      <c r="F25" s="234"/>
      <c r="O25" s="25"/>
      <c r="P25" s="5"/>
      <c r="Q25" s="1"/>
    </row>
    <row r="26" spans="1:17" ht="15" customHeight="1" x14ac:dyDescent="0.2">
      <c r="A26" s="276" t="s">
        <v>23</v>
      </c>
      <c r="B26" s="232"/>
      <c r="C26" s="232"/>
      <c r="D26" s="224">
        <f t="shared" si="0"/>
        <v>0</v>
      </c>
      <c r="E26" s="233"/>
      <c r="F26" s="234"/>
      <c r="O26" s="25"/>
      <c r="P26" s="5"/>
      <c r="Q26" s="1"/>
    </row>
    <row r="27" spans="1:17" ht="15" customHeight="1" x14ac:dyDescent="0.2">
      <c r="A27" s="276" t="s">
        <v>24</v>
      </c>
      <c r="B27" s="232"/>
      <c r="C27" s="232"/>
      <c r="D27" s="224">
        <f t="shared" si="0"/>
        <v>0</v>
      </c>
      <c r="E27" s="233"/>
      <c r="F27" s="234"/>
      <c r="O27" s="25"/>
      <c r="P27" s="5"/>
      <c r="Q27" s="1"/>
    </row>
    <row r="28" spans="1:17" ht="15" customHeight="1" x14ac:dyDescent="0.2">
      <c r="A28" s="276" t="s">
        <v>25</v>
      </c>
      <c r="B28" s="232"/>
      <c r="C28" s="232"/>
      <c r="D28" s="224">
        <f t="shared" si="0"/>
        <v>0</v>
      </c>
      <c r="E28" s="233"/>
      <c r="F28" s="234"/>
      <c r="O28" s="25"/>
      <c r="P28" s="5"/>
      <c r="Q28" s="1"/>
    </row>
    <row r="29" spans="1:17" ht="15" customHeight="1" x14ac:dyDescent="0.2">
      <c r="A29" s="276" t="s">
        <v>26</v>
      </c>
      <c r="B29" s="232"/>
      <c r="C29" s="232"/>
      <c r="D29" s="224">
        <f t="shared" si="0"/>
        <v>0</v>
      </c>
      <c r="E29" s="233"/>
      <c r="F29" s="234"/>
      <c r="J29" s="230"/>
      <c r="K29" s="231"/>
      <c r="L29" s="230"/>
      <c r="O29" s="25"/>
      <c r="P29" s="5"/>
      <c r="Q29" s="1"/>
    </row>
    <row r="30" spans="1:17" ht="15" customHeight="1" thickBot="1" x14ac:dyDescent="0.25">
      <c r="A30" s="225" t="s">
        <v>7</v>
      </c>
      <c r="B30" s="226">
        <f>SUM(B18:B29)</f>
        <v>0</v>
      </c>
      <c r="C30" s="226">
        <f>SUM(C18:C29)</f>
        <v>0</v>
      </c>
      <c r="D30" s="226">
        <f>SUM(D18:D29)</f>
        <v>0</v>
      </c>
      <c r="E30" s="227">
        <f>+MAX(E18:E29)</f>
        <v>0</v>
      </c>
      <c r="F30" s="228">
        <f>SUM(F18:F29)</f>
        <v>0</v>
      </c>
      <c r="J30" s="230"/>
      <c r="K30" s="231"/>
      <c r="L30" s="230"/>
      <c r="O30" s="25"/>
      <c r="P30" s="5"/>
      <c r="Q30" s="1"/>
    </row>
    <row r="31" spans="1:17" ht="49.5" customHeight="1" thickBot="1" x14ac:dyDescent="0.25">
      <c r="A31" s="295" t="s">
        <v>105</v>
      </c>
      <c r="B31" s="295"/>
      <c r="C31" s="295"/>
      <c r="D31" s="295"/>
      <c r="E31" s="295"/>
      <c r="F31" s="295"/>
      <c r="G31" s="295"/>
      <c r="H31" s="295"/>
      <c r="I31" s="278"/>
      <c r="J31" s="4"/>
      <c r="K31" s="4"/>
      <c r="L31" s="4"/>
      <c r="M31" s="4"/>
      <c r="N31" s="4"/>
      <c r="O31" s="1"/>
      <c r="P31" s="1"/>
      <c r="Q31" s="1"/>
    </row>
    <row r="32" spans="1:17" ht="30" customHeight="1" x14ac:dyDescent="0.2">
      <c r="A32" s="287" t="s">
        <v>111</v>
      </c>
      <c r="B32" s="288"/>
      <c r="C32" s="288"/>
      <c r="D32" s="288"/>
      <c r="E32" s="289"/>
      <c r="F32" s="246" t="s">
        <v>96</v>
      </c>
      <c r="G32" s="287" t="s">
        <v>112</v>
      </c>
      <c r="H32" s="290"/>
      <c r="I32" s="290"/>
      <c r="J32" s="290"/>
      <c r="K32" s="291"/>
      <c r="L32" s="287" t="s">
        <v>95</v>
      </c>
      <c r="M32" s="290"/>
      <c r="N32" s="290"/>
      <c r="O32" s="290"/>
      <c r="P32" s="291"/>
      <c r="Q32" s="247" t="s">
        <v>7</v>
      </c>
    </row>
    <row r="33" spans="1:19" s="6" customFormat="1" ht="46.5" customHeight="1" x14ac:dyDescent="0.2">
      <c r="A33" s="202" t="s">
        <v>32</v>
      </c>
      <c r="B33" s="26" t="s">
        <v>107</v>
      </c>
      <c r="C33" s="26" t="s">
        <v>108</v>
      </c>
      <c r="D33" s="199" t="s">
        <v>104</v>
      </c>
      <c r="E33" s="205" t="s">
        <v>29</v>
      </c>
      <c r="F33" s="206" t="s">
        <v>33</v>
      </c>
      <c r="G33" s="27" t="s">
        <v>30</v>
      </c>
      <c r="H33" s="26" t="s">
        <v>31</v>
      </c>
      <c r="I33" s="26" t="s">
        <v>98</v>
      </c>
      <c r="J33" s="26" t="s">
        <v>93</v>
      </c>
      <c r="K33" s="200" t="s">
        <v>94</v>
      </c>
      <c r="L33" s="27" t="s">
        <v>109</v>
      </c>
      <c r="M33" s="26" t="s">
        <v>110</v>
      </c>
      <c r="N33" s="199" t="s">
        <v>28</v>
      </c>
      <c r="O33" s="199" t="s">
        <v>40</v>
      </c>
      <c r="P33" s="205" t="s">
        <v>41</v>
      </c>
      <c r="Q33" s="203" t="s">
        <v>97</v>
      </c>
      <c r="S33" s="2"/>
    </row>
    <row r="34" spans="1:19" ht="15" customHeight="1" x14ac:dyDescent="0.2">
      <c r="A34" s="201" t="s">
        <v>11</v>
      </c>
      <c r="B34" s="235"/>
      <c r="C34" s="235"/>
      <c r="D34" s="235"/>
      <c r="E34" s="236"/>
      <c r="F34" s="237">
        <f t="shared" ref="F34:F45" si="1">$D18*$F$54/100</f>
        <v>0</v>
      </c>
      <c r="G34" s="238">
        <f t="shared" ref="G34:G45" si="2">$D18*$G$54/100</f>
        <v>0</v>
      </c>
      <c r="H34" s="235">
        <f>+D18*$H$54/100</f>
        <v>0</v>
      </c>
      <c r="I34" s="235">
        <f>+D18*$I$54/100</f>
        <v>0</v>
      </c>
      <c r="J34" s="235">
        <f>+D18*$J$54/100</f>
        <v>0</v>
      </c>
      <c r="K34" s="236"/>
      <c r="L34" s="238"/>
      <c r="M34" s="235"/>
      <c r="N34" s="235"/>
      <c r="O34" s="235">
        <f>+D18*$O$54/100</f>
        <v>0</v>
      </c>
      <c r="P34" s="235"/>
      <c r="Q34" s="204">
        <f t="shared" ref="Q34:Q46" si="3">SUM(B34:P34)</f>
        <v>0</v>
      </c>
    </row>
    <row r="35" spans="1:19" ht="15" customHeight="1" x14ac:dyDescent="0.2">
      <c r="A35" s="201" t="s">
        <v>13</v>
      </c>
      <c r="B35" s="235"/>
      <c r="C35" s="235"/>
      <c r="D35" s="235"/>
      <c r="E35" s="236"/>
      <c r="F35" s="237">
        <f t="shared" si="1"/>
        <v>0</v>
      </c>
      <c r="G35" s="238">
        <f t="shared" si="2"/>
        <v>0</v>
      </c>
      <c r="H35" s="235">
        <f t="shared" ref="H35:H45" si="4">+D19*$H$54/100</f>
        <v>0</v>
      </c>
      <c r="I35" s="235">
        <f t="shared" ref="I35:I45" si="5">+D19*$I$54/100</f>
        <v>0</v>
      </c>
      <c r="J35" s="235">
        <f t="shared" ref="J35:J45" si="6">+D19*$J$54/100</f>
        <v>0</v>
      </c>
      <c r="K35" s="236"/>
      <c r="L35" s="238"/>
      <c r="M35" s="235"/>
      <c r="N35" s="235"/>
      <c r="O35" s="235">
        <f t="shared" ref="O35:O45" si="7">+D19*$O$54/100</f>
        <v>0</v>
      </c>
      <c r="P35" s="235"/>
      <c r="Q35" s="204">
        <f t="shared" si="3"/>
        <v>0</v>
      </c>
    </row>
    <row r="36" spans="1:19" ht="15" customHeight="1" x14ac:dyDescent="0.2">
      <c r="A36" s="201" t="s">
        <v>15</v>
      </c>
      <c r="B36" s="235"/>
      <c r="C36" s="235"/>
      <c r="D36" s="235"/>
      <c r="E36" s="236"/>
      <c r="F36" s="237">
        <f t="shared" si="1"/>
        <v>0</v>
      </c>
      <c r="G36" s="238">
        <f t="shared" si="2"/>
        <v>0</v>
      </c>
      <c r="H36" s="235">
        <f t="shared" si="4"/>
        <v>0</v>
      </c>
      <c r="I36" s="235">
        <f t="shared" si="5"/>
        <v>0</v>
      </c>
      <c r="J36" s="235">
        <f t="shared" si="6"/>
        <v>0</v>
      </c>
      <c r="K36" s="236"/>
      <c r="L36" s="238"/>
      <c r="M36" s="235"/>
      <c r="N36" s="235"/>
      <c r="O36" s="235">
        <f t="shared" si="7"/>
        <v>0</v>
      </c>
      <c r="P36" s="235"/>
      <c r="Q36" s="204">
        <f t="shared" si="3"/>
        <v>0</v>
      </c>
    </row>
    <row r="37" spans="1:19" ht="15" customHeight="1" x14ac:dyDescent="0.2">
      <c r="A37" s="201" t="s">
        <v>17</v>
      </c>
      <c r="B37" s="235"/>
      <c r="C37" s="235"/>
      <c r="D37" s="235"/>
      <c r="E37" s="236"/>
      <c r="F37" s="237">
        <f t="shared" si="1"/>
        <v>0</v>
      </c>
      <c r="G37" s="238">
        <f t="shared" si="2"/>
        <v>0</v>
      </c>
      <c r="H37" s="235">
        <f t="shared" si="4"/>
        <v>0</v>
      </c>
      <c r="I37" s="235">
        <f t="shared" si="5"/>
        <v>0</v>
      </c>
      <c r="J37" s="235">
        <f t="shared" si="6"/>
        <v>0</v>
      </c>
      <c r="K37" s="236"/>
      <c r="L37" s="238"/>
      <c r="M37" s="235"/>
      <c r="N37" s="235"/>
      <c r="O37" s="235">
        <f t="shared" si="7"/>
        <v>0</v>
      </c>
      <c r="P37" s="235"/>
      <c r="Q37" s="204">
        <f t="shared" si="3"/>
        <v>0</v>
      </c>
    </row>
    <row r="38" spans="1:19" ht="15" customHeight="1" x14ac:dyDescent="0.2">
      <c r="A38" s="201" t="s">
        <v>19</v>
      </c>
      <c r="B38" s="235"/>
      <c r="C38" s="235"/>
      <c r="D38" s="235"/>
      <c r="E38" s="236"/>
      <c r="F38" s="237">
        <f t="shared" si="1"/>
        <v>0</v>
      </c>
      <c r="G38" s="238">
        <f t="shared" si="2"/>
        <v>0</v>
      </c>
      <c r="H38" s="235">
        <f t="shared" si="4"/>
        <v>0</v>
      </c>
      <c r="I38" s="235">
        <f t="shared" si="5"/>
        <v>0</v>
      </c>
      <c r="J38" s="235">
        <f t="shared" si="6"/>
        <v>0</v>
      </c>
      <c r="K38" s="236"/>
      <c r="L38" s="238"/>
      <c r="M38" s="235"/>
      <c r="N38" s="235"/>
      <c r="O38" s="235">
        <f t="shared" si="7"/>
        <v>0</v>
      </c>
      <c r="P38" s="235"/>
      <c r="Q38" s="204">
        <f t="shared" si="3"/>
        <v>0</v>
      </c>
    </row>
    <row r="39" spans="1:19" ht="15" customHeight="1" x14ac:dyDescent="0.2">
      <c r="A39" s="201" t="s">
        <v>20</v>
      </c>
      <c r="B39" s="235"/>
      <c r="C39" s="235"/>
      <c r="D39" s="235"/>
      <c r="E39" s="236"/>
      <c r="F39" s="237">
        <f t="shared" si="1"/>
        <v>0</v>
      </c>
      <c r="G39" s="238">
        <f t="shared" si="2"/>
        <v>0</v>
      </c>
      <c r="H39" s="235">
        <f t="shared" si="4"/>
        <v>0</v>
      </c>
      <c r="I39" s="235">
        <f t="shared" si="5"/>
        <v>0</v>
      </c>
      <c r="J39" s="235">
        <f t="shared" si="6"/>
        <v>0</v>
      </c>
      <c r="K39" s="236"/>
      <c r="L39" s="238"/>
      <c r="M39" s="235"/>
      <c r="N39" s="235"/>
      <c r="O39" s="235">
        <f t="shared" si="7"/>
        <v>0</v>
      </c>
      <c r="P39" s="235"/>
      <c r="Q39" s="204">
        <f t="shared" si="3"/>
        <v>0</v>
      </c>
    </row>
    <row r="40" spans="1:19" ht="15" customHeight="1" x14ac:dyDescent="0.2">
      <c r="A40" s="201" t="s">
        <v>21</v>
      </c>
      <c r="B40" s="235"/>
      <c r="C40" s="235"/>
      <c r="D40" s="235"/>
      <c r="E40" s="236"/>
      <c r="F40" s="237">
        <f t="shared" si="1"/>
        <v>0</v>
      </c>
      <c r="G40" s="238">
        <f t="shared" si="2"/>
        <v>0</v>
      </c>
      <c r="H40" s="235">
        <f t="shared" si="4"/>
        <v>0</v>
      </c>
      <c r="I40" s="235">
        <f t="shared" si="5"/>
        <v>0</v>
      </c>
      <c r="J40" s="235">
        <f t="shared" si="6"/>
        <v>0</v>
      </c>
      <c r="K40" s="236"/>
      <c r="L40" s="238"/>
      <c r="M40" s="235"/>
      <c r="N40" s="235"/>
      <c r="O40" s="235">
        <f t="shared" si="7"/>
        <v>0</v>
      </c>
      <c r="P40" s="235"/>
      <c r="Q40" s="204">
        <f t="shared" si="3"/>
        <v>0</v>
      </c>
    </row>
    <row r="41" spans="1:19" ht="15" customHeight="1" x14ac:dyDescent="0.2">
      <c r="A41" s="201" t="s">
        <v>22</v>
      </c>
      <c r="B41" s="235"/>
      <c r="C41" s="235"/>
      <c r="D41" s="235"/>
      <c r="E41" s="236"/>
      <c r="F41" s="237">
        <f t="shared" si="1"/>
        <v>0</v>
      </c>
      <c r="G41" s="238">
        <f t="shared" si="2"/>
        <v>0</v>
      </c>
      <c r="H41" s="235">
        <f t="shared" si="4"/>
        <v>0</v>
      </c>
      <c r="I41" s="235">
        <f t="shared" si="5"/>
        <v>0</v>
      </c>
      <c r="J41" s="235">
        <f t="shared" si="6"/>
        <v>0</v>
      </c>
      <c r="K41" s="236"/>
      <c r="L41" s="238"/>
      <c r="M41" s="235"/>
      <c r="N41" s="235"/>
      <c r="O41" s="235">
        <f t="shared" si="7"/>
        <v>0</v>
      </c>
      <c r="P41" s="235"/>
      <c r="Q41" s="204">
        <f t="shared" si="3"/>
        <v>0</v>
      </c>
    </row>
    <row r="42" spans="1:19" ht="15" customHeight="1" x14ac:dyDescent="0.2">
      <c r="A42" s="201" t="s">
        <v>23</v>
      </c>
      <c r="B42" s="235"/>
      <c r="C42" s="235"/>
      <c r="D42" s="235"/>
      <c r="E42" s="236"/>
      <c r="F42" s="237">
        <f t="shared" si="1"/>
        <v>0</v>
      </c>
      <c r="G42" s="238">
        <f t="shared" si="2"/>
        <v>0</v>
      </c>
      <c r="H42" s="235">
        <f t="shared" si="4"/>
        <v>0</v>
      </c>
      <c r="I42" s="235">
        <f t="shared" si="5"/>
        <v>0</v>
      </c>
      <c r="J42" s="235">
        <f t="shared" si="6"/>
        <v>0</v>
      </c>
      <c r="K42" s="236"/>
      <c r="L42" s="238"/>
      <c r="M42" s="235"/>
      <c r="N42" s="235"/>
      <c r="O42" s="235">
        <f t="shared" si="7"/>
        <v>0</v>
      </c>
      <c r="P42" s="235"/>
      <c r="Q42" s="204">
        <f t="shared" si="3"/>
        <v>0</v>
      </c>
    </row>
    <row r="43" spans="1:19" ht="15" customHeight="1" x14ac:dyDescent="0.2">
      <c r="A43" s="201" t="s">
        <v>24</v>
      </c>
      <c r="B43" s="235"/>
      <c r="C43" s="235"/>
      <c r="D43" s="235"/>
      <c r="E43" s="236"/>
      <c r="F43" s="237">
        <f t="shared" si="1"/>
        <v>0</v>
      </c>
      <c r="G43" s="238">
        <f t="shared" si="2"/>
        <v>0</v>
      </c>
      <c r="H43" s="235">
        <f t="shared" si="4"/>
        <v>0</v>
      </c>
      <c r="I43" s="235">
        <f t="shared" si="5"/>
        <v>0</v>
      </c>
      <c r="J43" s="235">
        <f t="shared" si="6"/>
        <v>0</v>
      </c>
      <c r="K43" s="236"/>
      <c r="L43" s="238"/>
      <c r="M43" s="235"/>
      <c r="N43" s="235"/>
      <c r="O43" s="235">
        <f t="shared" si="7"/>
        <v>0</v>
      </c>
      <c r="P43" s="235"/>
      <c r="Q43" s="204">
        <f t="shared" si="3"/>
        <v>0</v>
      </c>
    </row>
    <row r="44" spans="1:19" ht="15" customHeight="1" x14ac:dyDescent="0.2">
      <c r="A44" s="201" t="s">
        <v>25</v>
      </c>
      <c r="B44" s="235"/>
      <c r="C44" s="235"/>
      <c r="D44" s="235"/>
      <c r="E44" s="236"/>
      <c r="F44" s="237">
        <f t="shared" si="1"/>
        <v>0</v>
      </c>
      <c r="G44" s="238">
        <f t="shared" si="2"/>
        <v>0</v>
      </c>
      <c r="H44" s="235">
        <f t="shared" si="4"/>
        <v>0</v>
      </c>
      <c r="I44" s="235">
        <f t="shared" si="5"/>
        <v>0</v>
      </c>
      <c r="J44" s="235">
        <f t="shared" si="6"/>
        <v>0</v>
      </c>
      <c r="K44" s="236"/>
      <c r="L44" s="238"/>
      <c r="M44" s="235"/>
      <c r="N44" s="235"/>
      <c r="O44" s="235">
        <f t="shared" si="7"/>
        <v>0</v>
      </c>
      <c r="P44" s="235"/>
      <c r="Q44" s="204">
        <f t="shared" si="3"/>
        <v>0</v>
      </c>
    </row>
    <row r="45" spans="1:19" ht="15" customHeight="1" x14ac:dyDescent="0.2">
      <c r="A45" s="201" t="s">
        <v>26</v>
      </c>
      <c r="B45" s="235"/>
      <c r="C45" s="235"/>
      <c r="D45" s="235"/>
      <c r="E45" s="236"/>
      <c r="F45" s="237">
        <f t="shared" si="1"/>
        <v>0</v>
      </c>
      <c r="G45" s="238">
        <f t="shared" si="2"/>
        <v>0</v>
      </c>
      <c r="H45" s="235">
        <f t="shared" si="4"/>
        <v>0</v>
      </c>
      <c r="I45" s="235">
        <f t="shared" si="5"/>
        <v>0</v>
      </c>
      <c r="J45" s="235">
        <f t="shared" si="6"/>
        <v>0</v>
      </c>
      <c r="K45" s="236"/>
      <c r="L45" s="238"/>
      <c r="M45" s="235"/>
      <c r="N45" s="235"/>
      <c r="O45" s="235">
        <f t="shared" si="7"/>
        <v>0</v>
      </c>
      <c r="P45" s="235"/>
      <c r="Q45" s="204">
        <f t="shared" si="3"/>
        <v>0</v>
      </c>
    </row>
    <row r="46" spans="1:19" ht="15.75" thickBot="1" x14ac:dyDescent="0.25">
      <c r="A46" s="207" t="s">
        <v>117</v>
      </c>
      <c r="B46" s="239"/>
      <c r="C46" s="239"/>
      <c r="D46" s="239"/>
      <c r="E46" s="240"/>
      <c r="F46" s="241"/>
      <c r="G46" s="242"/>
      <c r="H46" s="239"/>
      <c r="I46" s="239"/>
      <c r="J46" s="239"/>
      <c r="K46" s="240"/>
      <c r="L46" s="242"/>
      <c r="M46" s="239"/>
      <c r="N46" s="239"/>
      <c r="O46" s="239"/>
      <c r="P46" s="239"/>
      <c r="Q46" s="208">
        <f t="shared" si="3"/>
        <v>0</v>
      </c>
    </row>
    <row r="47" spans="1:19" ht="17.25" customHeight="1" thickTop="1" thickBot="1" x14ac:dyDescent="0.3">
      <c r="A47" s="214" t="s">
        <v>7</v>
      </c>
      <c r="B47" s="209">
        <f t="shared" ref="B47:O47" si="8">SUM(B34:B46)</f>
        <v>0</v>
      </c>
      <c r="C47" s="209">
        <f t="shared" si="8"/>
        <v>0</v>
      </c>
      <c r="D47" s="209">
        <f t="shared" si="8"/>
        <v>0</v>
      </c>
      <c r="E47" s="210">
        <f t="shared" si="8"/>
        <v>0</v>
      </c>
      <c r="F47" s="211">
        <f t="shared" si="8"/>
        <v>0</v>
      </c>
      <c r="G47" s="212">
        <f t="shared" si="8"/>
        <v>0</v>
      </c>
      <c r="H47" s="209">
        <f t="shared" si="8"/>
        <v>0</v>
      </c>
      <c r="I47" s="209">
        <f t="shared" si="8"/>
        <v>0</v>
      </c>
      <c r="J47" s="209">
        <f t="shared" si="8"/>
        <v>0</v>
      </c>
      <c r="K47" s="210"/>
      <c r="L47" s="212">
        <f t="shared" si="8"/>
        <v>0</v>
      </c>
      <c r="M47" s="209">
        <f t="shared" si="8"/>
        <v>0</v>
      </c>
      <c r="N47" s="209">
        <f t="shared" si="8"/>
        <v>0</v>
      </c>
      <c r="O47" s="209">
        <f t="shared" si="8"/>
        <v>0</v>
      </c>
      <c r="P47" s="209">
        <f>+SUM(P34:P46)</f>
        <v>0</v>
      </c>
      <c r="Q47" s="213">
        <f>SUM(Q34:Q46)</f>
        <v>0</v>
      </c>
    </row>
    <row r="48" spans="1:19" s="3" customFormat="1" ht="15" customHeight="1" x14ac:dyDescent="0.2">
      <c r="A48" s="3" t="s">
        <v>118</v>
      </c>
    </row>
    <row r="49" spans="1:17" ht="15" x14ac:dyDescent="0.2">
      <c r="A49" s="248" t="s">
        <v>113</v>
      </c>
      <c r="B49" s="198"/>
      <c r="C49" s="198"/>
    </row>
    <row r="50" spans="1:17" ht="15" x14ac:dyDescent="0.2">
      <c r="A50" s="248" t="s">
        <v>114</v>
      </c>
      <c r="B50" s="198"/>
      <c r="C50" s="198"/>
    </row>
    <row r="51" spans="1:17" s="28" customFormat="1" ht="15" hidden="1" customHeight="1" x14ac:dyDescent="0.25">
      <c r="A51" s="274" t="s">
        <v>121</v>
      </c>
      <c r="B51" s="275">
        <f>+B47-B52</f>
        <v>0</v>
      </c>
      <c r="C51" s="275">
        <f t="shared" ref="C51:Q51" si="9">+C47-C52</f>
        <v>0</v>
      </c>
      <c r="D51" s="275">
        <f t="shared" si="9"/>
        <v>0</v>
      </c>
      <c r="E51" s="275">
        <f t="shared" si="9"/>
        <v>0</v>
      </c>
      <c r="F51" s="275">
        <f t="shared" si="9"/>
        <v>0</v>
      </c>
      <c r="G51" s="275">
        <f t="shared" si="9"/>
        <v>0</v>
      </c>
      <c r="H51" s="275">
        <f t="shared" si="9"/>
        <v>0</v>
      </c>
      <c r="I51" s="275">
        <f t="shared" si="9"/>
        <v>0</v>
      </c>
      <c r="J51" s="275">
        <f t="shared" si="9"/>
        <v>0</v>
      </c>
      <c r="K51" s="275">
        <f t="shared" si="9"/>
        <v>0</v>
      </c>
      <c r="L51" s="275">
        <f t="shared" si="9"/>
        <v>0</v>
      </c>
      <c r="M51" s="275">
        <f t="shared" si="9"/>
        <v>0</v>
      </c>
      <c r="N51" s="275">
        <f t="shared" si="9"/>
        <v>0</v>
      </c>
      <c r="O51" s="275">
        <f t="shared" si="9"/>
        <v>0</v>
      </c>
      <c r="P51" s="275">
        <f t="shared" si="9"/>
        <v>0</v>
      </c>
      <c r="Q51" s="275">
        <f t="shared" si="9"/>
        <v>0</v>
      </c>
    </row>
    <row r="52" spans="1:17" s="28" customFormat="1" ht="15" hidden="1" customHeight="1" x14ac:dyDescent="0.25">
      <c r="A52" s="267" t="s">
        <v>120</v>
      </c>
      <c r="B52" s="269">
        <f>+B54*B30/100</f>
        <v>0</v>
      </c>
      <c r="C52" s="269">
        <f>+C54*C30/100</f>
        <v>0</v>
      </c>
      <c r="D52" s="269">
        <f>+D54*$D$30/100</f>
        <v>0</v>
      </c>
      <c r="E52" s="269">
        <f t="shared" ref="E52:J52" si="10">+E54*$D$30/100</f>
        <v>0</v>
      </c>
      <c r="F52" s="269">
        <f t="shared" si="10"/>
        <v>0</v>
      </c>
      <c r="G52" s="269">
        <f t="shared" si="10"/>
        <v>0</v>
      </c>
      <c r="H52" s="269">
        <f t="shared" si="10"/>
        <v>0</v>
      </c>
      <c r="I52" s="269">
        <f t="shared" si="10"/>
        <v>0</v>
      </c>
      <c r="J52" s="269">
        <f t="shared" si="10"/>
        <v>0</v>
      </c>
      <c r="K52" s="269">
        <f>IF($D$30&lt;=1000000,$D$30*$K$54/100,1000000*$K$54/100+($D$30-1000000)*0.05/100)</f>
        <v>0</v>
      </c>
      <c r="L52" s="269">
        <f>+L54*B30/100</f>
        <v>0</v>
      </c>
      <c r="M52" s="269">
        <f>+M54*C30/100</f>
        <v>0</v>
      </c>
      <c r="N52" s="269">
        <f>+E30*N54</f>
        <v>0</v>
      </c>
      <c r="O52" s="269">
        <f>$D$30*0.11/100</f>
        <v>0</v>
      </c>
      <c r="P52" s="269">
        <f>+P54</f>
        <v>0</v>
      </c>
      <c r="Q52" s="270">
        <f>SUM(B52:P52)</f>
        <v>0</v>
      </c>
    </row>
    <row r="53" spans="1:17" s="3" customFormat="1" ht="15" hidden="1" customHeight="1" x14ac:dyDescent="0.2">
      <c r="A53" s="271" t="s">
        <v>118</v>
      </c>
      <c r="B53" s="273" t="e">
        <f>+B47*100/$B$30</f>
        <v>#DIV/0!</v>
      </c>
      <c r="C53" s="272" t="e">
        <f>+C47*100/$C$30</f>
        <v>#DIV/0!</v>
      </c>
      <c r="D53" s="272" t="e">
        <f t="shared" ref="D53:Q53" si="11">+D47*100/$D$30</f>
        <v>#DIV/0!</v>
      </c>
      <c r="E53" s="272" t="e">
        <f t="shared" si="11"/>
        <v>#DIV/0!</v>
      </c>
      <c r="F53" s="272" t="e">
        <f t="shared" si="11"/>
        <v>#DIV/0!</v>
      </c>
      <c r="G53" s="272" t="e">
        <f t="shared" si="11"/>
        <v>#DIV/0!</v>
      </c>
      <c r="H53" s="272" t="e">
        <f t="shared" si="11"/>
        <v>#DIV/0!</v>
      </c>
      <c r="I53" s="272" t="e">
        <f t="shared" si="11"/>
        <v>#DIV/0!</v>
      </c>
      <c r="J53" s="272" t="e">
        <f t="shared" si="11"/>
        <v>#DIV/0!</v>
      </c>
      <c r="K53" s="272" t="e">
        <f>+K47*100/D30</f>
        <v>#DIV/0!</v>
      </c>
      <c r="L53" s="272" t="e">
        <f>+L47*100/B30</f>
        <v>#DIV/0!</v>
      </c>
      <c r="M53" s="272" t="e">
        <f>+M47*100/C30</f>
        <v>#DIV/0!</v>
      </c>
      <c r="N53" s="272" t="e">
        <f>+N47/E30</f>
        <v>#DIV/0!</v>
      </c>
      <c r="O53" s="272" t="e">
        <f t="shared" si="11"/>
        <v>#DIV/0!</v>
      </c>
      <c r="P53" s="272" t="e">
        <f t="shared" si="11"/>
        <v>#DIV/0!</v>
      </c>
      <c r="Q53" s="272" t="e">
        <f t="shared" si="11"/>
        <v>#DIV/0!</v>
      </c>
    </row>
    <row r="54" spans="1:17" s="3" customFormat="1" ht="15" hidden="1" customHeight="1" x14ac:dyDescent="0.2">
      <c r="A54" s="266" t="s">
        <v>119</v>
      </c>
      <c r="B54" s="265">
        <v>0</v>
      </c>
      <c r="C54" s="265">
        <v>0</v>
      </c>
      <c r="D54" s="265">
        <v>0</v>
      </c>
      <c r="E54" s="265">
        <v>0</v>
      </c>
      <c r="F54" s="265">
        <v>2.0499999999999998</v>
      </c>
      <c r="G54" s="265">
        <v>6.7560000000000002</v>
      </c>
      <c r="H54" s="265">
        <v>0.22600000000000001</v>
      </c>
      <c r="I54" s="265">
        <v>0.41599999999999998</v>
      </c>
      <c r="J54" s="265">
        <v>7.0000000000000001E-3</v>
      </c>
      <c r="K54" s="265">
        <v>0.35799999999999998</v>
      </c>
      <c r="L54" s="265">
        <v>0</v>
      </c>
      <c r="M54" s="265">
        <v>0</v>
      </c>
      <c r="N54" s="265">
        <v>0</v>
      </c>
      <c r="O54" s="265">
        <v>0.11</v>
      </c>
      <c r="P54" s="268"/>
      <c r="Q54" s="268"/>
    </row>
    <row r="55" spans="1:17" s="3" customFormat="1" ht="15" customHeight="1" x14ac:dyDescent="0.2"/>
    <row r="56" spans="1:17" s="3" customFormat="1" ht="15" customHeight="1" x14ac:dyDescent="0.2"/>
    <row r="57" spans="1:17" s="3" customFormat="1" ht="15" customHeight="1" x14ac:dyDescent="0.2"/>
    <row r="58" spans="1:17" s="3" customFormat="1" ht="15" customHeight="1" x14ac:dyDescent="0.2"/>
    <row r="59" spans="1:17" s="3" customFormat="1" ht="15" customHeight="1" x14ac:dyDescent="0.2"/>
    <row r="60" spans="1:17" s="3" customFormat="1" ht="15" customHeight="1" x14ac:dyDescent="0.2"/>
    <row r="61" spans="1:17" s="3" customFormat="1" ht="15" customHeight="1" x14ac:dyDescent="0.2"/>
    <row r="62" spans="1:17" s="3" customFormat="1" ht="15" customHeight="1" x14ac:dyDescent="0.2"/>
    <row r="63" spans="1:17" s="3" customFormat="1" ht="15" customHeight="1" x14ac:dyDescent="0.2"/>
    <row r="64" spans="1:17" ht="12.75" customHeight="1" x14ac:dyDescent="0.2">
      <c r="K64" s="3"/>
      <c r="L64" s="3"/>
      <c r="M64" s="3"/>
      <c r="N64" s="3"/>
    </row>
    <row r="65" spans="1:17" ht="12.75" customHeight="1" x14ac:dyDescent="0.2">
      <c r="K65" s="3"/>
      <c r="L65" s="3"/>
      <c r="M65" s="3"/>
      <c r="N65" s="3"/>
      <c r="Q65" s="8"/>
    </row>
    <row r="66" spans="1:17" s="7" customFormat="1" ht="15" x14ac:dyDescent="0.2">
      <c r="A66" s="9"/>
      <c r="B66" s="9"/>
      <c r="C66" s="9"/>
      <c r="D66" s="9"/>
      <c r="E66" s="9"/>
      <c r="F66" s="9"/>
      <c r="G66" s="9"/>
      <c r="H66" s="9"/>
      <c r="I66" s="10"/>
      <c r="J66" s="10"/>
      <c r="K66" s="3"/>
      <c r="L66" s="3"/>
      <c r="M66" s="3"/>
      <c r="N66" s="3"/>
    </row>
    <row r="67" spans="1:17" s="7" customFormat="1" x14ac:dyDescent="0.2">
      <c r="A67" s="13"/>
      <c r="B67" s="9"/>
      <c r="C67" s="9"/>
      <c r="D67" s="9"/>
      <c r="E67" s="9"/>
      <c r="F67" s="9"/>
      <c r="G67" s="9"/>
      <c r="H67" s="14"/>
      <c r="I67" s="15"/>
      <c r="J67" s="15"/>
      <c r="K67" s="15"/>
      <c r="L67" s="16"/>
      <c r="M67" s="16"/>
      <c r="N67" s="9"/>
    </row>
    <row r="68" spans="1:17" s="7" customFormat="1" x14ac:dyDescent="0.2">
      <c r="A68" s="9"/>
      <c r="B68" s="9"/>
      <c r="C68" s="9"/>
      <c r="D68" s="9"/>
      <c r="E68" s="9"/>
      <c r="F68" s="9"/>
      <c r="G68" s="9"/>
      <c r="H68" s="9"/>
      <c r="L68" s="16"/>
      <c r="M68" s="16"/>
      <c r="N68" s="9"/>
    </row>
    <row r="69" spans="1:17" s="7" customFormat="1" x14ac:dyDescent="0.2">
      <c r="A69" s="9"/>
      <c r="B69" s="9"/>
      <c r="C69" s="9"/>
      <c r="D69" s="9"/>
      <c r="E69" s="9"/>
      <c r="F69" s="9"/>
      <c r="G69" s="9"/>
      <c r="H69" s="9"/>
      <c r="I69" s="10"/>
      <c r="J69" s="10"/>
      <c r="K69" s="11"/>
      <c r="L69" s="16"/>
      <c r="M69" s="16"/>
      <c r="N69" s="9"/>
    </row>
    <row r="70" spans="1:17" s="7" customFormat="1" x14ac:dyDescent="0.2">
      <c r="A70" s="9"/>
      <c r="B70" s="9"/>
      <c r="C70" s="9"/>
      <c r="D70" s="9"/>
      <c r="E70" s="9"/>
      <c r="F70" s="9"/>
      <c r="G70" s="9"/>
      <c r="H70" s="9"/>
      <c r="I70" s="10"/>
      <c r="J70" s="10"/>
      <c r="K70" s="11"/>
      <c r="L70" s="16"/>
      <c r="M70" s="16"/>
      <c r="N70" s="9"/>
    </row>
    <row r="71" spans="1:17" s="7" customFormat="1" x14ac:dyDescent="0.2">
      <c r="G71" s="9"/>
      <c r="H71" s="9"/>
      <c r="I71" s="9"/>
      <c r="J71" s="9"/>
      <c r="K71" s="9"/>
      <c r="L71" s="9"/>
      <c r="M71" s="9"/>
      <c r="N71" s="9"/>
    </row>
    <row r="72" spans="1:17" s="7" customFormat="1" x14ac:dyDescent="0.2">
      <c r="G72" s="9"/>
      <c r="H72" s="9"/>
      <c r="I72" s="9"/>
      <c r="J72" s="9"/>
      <c r="K72" s="9"/>
      <c r="L72" s="9"/>
      <c r="M72" s="9"/>
      <c r="N72" s="9"/>
    </row>
    <row r="73" spans="1:17" s="7" customFormat="1" x14ac:dyDescent="0.2">
      <c r="H73" s="9"/>
      <c r="I73" s="12"/>
      <c r="J73" s="12"/>
      <c r="K73" s="9"/>
      <c r="L73" s="12"/>
      <c r="M73" s="12"/>
      <c r="N73" s="17"/>
    </row>
    <row r="74" spans="1:17" s="7" customFormat="1" x14ac:dyDescent="0.2">
      <c r="G74" s="9"/>
      <c r="H74" s="9"/>
      <c r="I74" s="12"/>
      <c r="J74" s="12"/>
      <c r="K74" s="9"/>
      <c r="L74" s="12"/>
      <c r="M74" s="12"/>
      <c r="N74" s="17"/>
    </row>
    <row r="75" spans="1:17" s="7" customFormat="1" x14ac:dyDescent="0.2">
      <c r="G75" s="9"/>
      <c r="H75" s="9"/>
      <c r="I75" s="12"/>
      <c r="J75" s="12"/>
      <c r="K75" s="9"/>
      <c r="L75" s="12"/>
      <c r="M75" s="12"/>
      <c r="N75" s="17"/>
    </row>
    <row r="76" spans="1:17" x14ac:dyDescent="0.2">
      <c r="H76" s="9"/>
      <c r="I76" s="12"/>
      <c r="J76" s="12"/>
      <c r="K76" s="9"/>
      <c r="L76" s="12"/>
      <c r="M76" s="12"/>
      <c r="N76" s="17"/>
      <c r="O76" s="7"/>
    </row>
    <row r="77" spans="1:17" x14ac:dyDescent="0.2">
      <c r="H77" s="9"/>
      <c r="I77" s="18"/>
      <c r="J77" s="18"/>
      <c r="K77" s="9"/>
      <c r="L77" s="18"/>
      <c r="M77" s="18"/>
      <c r="N77" s="17"/>
      <c r="O77" s="7"/>
    </row>
    <row r="78" spans="1:17" x14ac:dyDescent="0.2">
      <c r="H78" s="9"/>
      <c r="I78" s="18"/>
      <c r="J78" s="18"/>
      <c r="K78" s="9"/>
      <c r="L78" s="18"/>
      <c r="M78" s="18"/>
      <c r="N78" s="17"/>
      <c r="O78" s="7"/>
    </row>
    <row r="79" spans="1:17" x14ac:dyDescent="0.2">
      <c r="H79" s="9"/>
      <c r="I79" s="9"/>
      <c r="J79" s="9"/>
      <c r="K79" s="9"/>
      <c r="L79" s="9"/>
      <c r="M79" s="9"/>
      <c r="N79" s="9"/>
      <c r="O79" s="7"/>
    </row>
    <row r="80" spans="1:17" x14ac:dyDescent="0.2">
      <c r="H80" s="19"/>
      <c r="I80" s="20"/>
      <c r="J80" s="20"/>
      <c r="K80" s="21"/>
      <c r="L80" s="20"/>
      <c r="M80" s="20"/>
      <c r="N80" s="17"/>
      <c r="O80" s="7"/>
    </row>
    <row r="81" spans="7:15" x14ac:dyDescent="0.2">
      <c r="H81" s="19"/>
      <c r="I81" s="20"/>
      <c r="J81" s="20"/>
      <c r="K81" s="21"/>
      <c r="L81" s="20"/>
      <c r="M81" s="20"/>
      <c r="N81" s="17"/>
      <c r="O81" s="7"/>
    </row>
    <row r="82" spans="7:15" x14ac:dyDescent="0.2">
      <c r="G82" s="19"/>
      <c r="H82" s="19"/>
      <c r="I82" s="20"/>
      <c r="J82" s="20"/>
      <c r="K82" s="21"/>
      <c r="L82" s="20"/>
      <c r="M82" s="20"/>
      <c r="N82" s="17"/>
      <c r="O82" s="7"/>
    </row>
    <row r="83" spans="7:15" x14ac:dyDescent="0.2">
      <c r="G83" s="19"/>
      <c r="H83" s="19"/>
      <c r="I83" s="20"/>
      <c r="J83" s="20"/>
      <c r="K83" s="21"/>
      <c r="L83" s="20"/>
      <c r="M83" s="20"/>
      <c r="N83" s="17"/>
      <c r="O83" s="7"/>
    </row>
    <row r="84" spans="7:15" x14ac:dyDescent="0.2">
      <c r="G84" s="19"/>
      <c r="H84" s="19"/>
      <c r="I84" s="19"/>
      <c r="J84" s="19"/>
      <c r="K84" s="19"/>
      <c r="L84" s="19"/>
      <c r="M84" s="19"/>
      <c r="N84" s="19"/>
    </row>
  </sheetData>
  <sheetProtection formatCells="0" formatColumns="0" formatRows="0" insertColumns="0" insertRows="0" insertHyperlinks="0" deleteColumns="0" deleteRows="0"/>
  <protectedRanges>
    <protectedRange password="C4BA" sqref="A6:B13" name="Bereich1"/>
  </protectedRanges>
  <mergeCells count="30">
    <mergeCell ref="A5:B5"/>
    <mergeCell ref="C5:E5"/>
    <mergeCell ref="A1:Q1"/>
    <mergeCell ref="A2:Q2"/>
    <mergeCell ref="A3:D3"/>
    <mergeCell ref="A4:B4"/>
    <mergeCell ref="C4:E4"/>
    <mergeCell ref="A6:B6"/>
    <mergeCell ref="C6:E6"/>
    <mergeCell ref="A7:B7"/>
    <mergeCell ref="C7:E7"/>
    <mergeCell ref="A8:B8"/>
    <mergeCell ref="C8:E8"/>
    <mergeCell ref="B15:D15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D13"/>
    <mergeCell ref="A14:D14"/>
    <mergeCell ref="A31:D31"/>
    <mergeCell ref="E31:H31"/>
    <mergeCell ref="A32:E32"/>
    <mergeCell ref="G32:K32"/>
    <mergeCell ref="L32:P32"/>
  </mergeCells>
  <printOptions horizontalCentered="1"/>
  <pageMargins left="0.78740157480314965" right="0.78740157480314965" top="0.78740157480314965" bottom="0.39370078740157483" header="0.51181102362204722" footer="0.51181102362204722"/>
  <pageSetup paperSize="8" scale="68" orientation="landscape" r:id="rId1"/>
  <headerFooter alignWithMargins="0">
    <oddHeader>&amp;L&amp;"Arial,Fett"&amp;18Großabnehmerverband Energie Baden-Württemberg e.V.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N147"/>
  <sheetViews>
    <sheetView showGridLines="0" topLeftCell="A46" zoomScaleNormal="100" zoomScaleSheetLayoutView="115" zoomScalePageLayoutView="90" workbookViewId="0">
      <selection activeCell="E80" sqref="E80"/>
    </sheetView>
  </sheetViews>
  <sheetFormatPr baseColWidth="10" defaultRowHeight="12.75" x14ac:dyDescent="0.2"/>
  <cols>
    <col min="1" max="1" width="18" style="30" customWidth="1"/>
    <col min="2" max="2" width="12.7109375" style="30" customWidth="1"/>
    <col min="3" max="3" width="15.140625" style="30" customWidth="1"/>
    <col min="4" max="4" width="14" style="30" bestFit="1" customWidth="1"/>
    <col min="5" max="5" width="15.140625" style="30" customWidth="1"/>
    <col min="6" max="6" width="14" style="30" customWidth="1"/>
    <col min="7" max="7" width="11.28515625" style="30" customWidth="1"/>
    <col min="8" max="9" width="11.42578125" style="30"/>
    <col min="10" max="10" width="9" style="30" bestFit="1" customWidth="1"/>
    <col min="11" max="14" width="11.42578125" style="30"/>
    <col min="15" max="15" width="11.7109375" style="30" bestFit="1" customWidth="1"/>
    <col min="16" max="16384" width="11.42578125" style="30"/>
  </cols>
  <sheetData>
    <row r="1" spans="1:14" x14ac:dyDescent="0.2">
      <c r="A1" s="29" t="s">
        <v>45</v>
      </c>
      <c r="B1" s="309">
        <v>2020</v>
      </c>
      <c r="C1" s="310"/>
      <c r="D1" s="311"/>
    </row>
    <row r="2" spans="1:14" x14ac:dyDescent="0.2">
      <c r="A2" s="32" t="s">
        <v>42</v>
      </c>
      <c r="B2" s="306">
        <f>'Stromkosten Anlage 1'!C6</f>
        <v>0</v>
      </c>
      <c r="C2" s="307"/>
      <c r="D2" s="308"/>
      <c r="G2" s="31"/>
    </row>
    <row r="3" spans="1:14" ht="14.45" customHeight="1" x14ac:dyDescent="0.2">
      <c r="A3" s="32" t="s">
        <v>43</v>
      </c>
      <c r="B3" s="306">
        <f>'Stromkosten Anlage 1'!C7</f>
        <v>0</v>
      </c>
      <c r="C3" s="307"/>
      <c r="D3" s="308"/>
    </row>
    <row r="4" spans="1:14" ht="13.15" customHeight="1" x14ac:dyDescent="0.2">
      <c r="A4" s="32" t="s">
        <v>44</v>
      </c>
      <c r="B4" s="306">
        <f>'Stromkosten Anlage 1'!C8</f>
        <v>0</v>
      </c>
      <c r="C4" s="307"/>
      <c r="D4" s="308"/>
    </row>
    <row r="5" spans="1:14" x14ac:dyDescent="0.2">
      <c r="A5" s="32" t="s">
        <v>115</v>
      </c>
      <c r="B5" s="306">
        <f>'Stromkosten Anlage 1'!C9</f>
        <v>0</v>
      </c>
      <c r="C5" s="307"/>
      <c r="D5" s="308"/>
    </row>
    <row r="6" spans="1:14" x14ac:dyDescent="0.2">
      <c r="A6" s="32" t="s">
        <v>46</v>
      </c>
      <c r="B6" s="306">
        <f>'Stromkosten Anlage 1'!C10</f>
        <v>0</v>
      </c>
      <c r="C6" s="307"/>
      <c r="D6" s="308"/>
    </row>
    <row r="7" spans="1:14" x14ac:dyDescent="0.2">
      <c r="A7" s="32" t="s">
        <v>47</v>
      </c>
      <c r="B7" s="306">
        <f>'Stromkosten Anlage 1'!C11</f>
        <v>0</v>
      </c>
      <c r="C7" s="307"/>
      <c r="D7" s="308"/>
    </row>
    <row r="8" spans="1:14" ht="13.5" thickBot="1" x14ac:dyDescent="0.25">
      <c r="A8" s="196" t="s">
        <v>48</v>
      </c>
      <c r="B8" s="324">
        <f>'Stromkosten Anlage 1'!C12</f>
        <v>0</v>
      </c>
      <c r="C8" s="325"/>
      <c r="D8" s="326"/>
    </row>
    <row r="9" spans="1:14" ht="31.15" customHeight="1" x14ac:dyDescent="0.2"/>
    <row r="10" spans="1:14" ht="36.6" customHeight="1" thickBot="1" x14ac:dyDescent="0.25">
      <c r="A10" s="36" t="s">
        <v>49</v>
      </c>
      <c r="N10" s="40"/>
    </row>
    <row r="11" spans="1:14" x14ac:dyDescent="0.2">
      <c r="A11" s="41"/>
      <c r="B11" s="312" t="s">
        <v>50</v>
      </c>
      <c r="C11" s="313"/>
      <c r="D11" s="314"/>
      <c r="E11" s="42" t="s">
        <v>51</v>
      </c>
      <c r="F11" s="254" t="s">
        <v>34</v>
      </c>
    </row>
    <row r="12" spans="1:14" ht="14.45" customHeight="1" x14ac:dyDescent="0.2">
      <c r="A12" s="44" t="s">
        <v>32</v>
      </c>
      <c r="B12" s="45" t="s">
        <v>52</v>
      </c>
      <c r="C12" s="45" t="s">
        <v>53</v>
      </c>
      <c r="D12" s="46" t="s">
        <v>7</v>
      </c>
      <c r="E12" s="47" t="s">
        <v>54</v>
      </c>
      <c r="F12" s="255" t="s">
        <v>35</v>
      </c>
    </row>
    <row r="13" spans="1:14" ht="13.5" thickBot="1" x14ac:dyDescent="0.25">
      <c r="A13" s="48"/>
      <c r="B13" s="49" t="s">
        <v>8</v>
      </c>
      <c r="C13" s="50" t="s">
        <v>8</v>
      </c>
      <c r="D13" s="50" t="s">
        <v>8</v>
      </c>
      <c r="E13" s="51" t="s">
        <v>9</v>
      </c>
      <c r="F13" s="52" t="s">
        <v>10</v>
      </c>
      <c r="G13" s="43"/>
    </row>
    <row r="14" spans="1:14" x14ac:dyDescent="0.2">
      <c r="A14" s="53" t="s">
        <v>11</v>
      </c>
      <c r="B14" s="54">
        <f>'Stromkosten Anlage 1'!B18</f>
        <v>0</v>
      </c>
      <c r="C14" s="54">
        <f>'Stromkosten Anlage 1'!C18</f>
        <v>0</v>
      </c>
      <c r="D14" s="183">
        <f>SUM(B14:C14)</f>
        <v>0</v>
      </c>
      <c r="E14" s="56">
        <f>'Stromkosten Anlage 1'!E18</f>
        <v>0</v>
      </c>
      <c r="F14" s="256">
        <f>'Stromkosten Anlage 1'!F18</f>
        <v>0</v>
      </c>
      <c r="G14" s="40"/>
    </row>
    <row r="15" spans="1:14" x14ac:dyDescent="0.2">
      <c r="A15" s="57" t="s">
        <v>13</v>
      </c>
      <c r="B15" s="54">
        <f>'Stromkosten Anlage 1'!B19</f>
        <v>0</v>
      </c>
      <c r="C15" s="54">
        <f>'Stromkosten Anlage 1'!C19</f>
        <v>0</v>
      </c>
      <c r="D15" s="54">
        <f t="shared" ref="D15:D25" si="0">SUM(B15:C15)</f>
        <v>0</v>
      </c>
      <c r="E15" s="56">
        <f>'Stromkosten Anlage 1'!E19</f>
        <v>0</v>
      </c>
      <c r="F15" s="256">
        <f>'Stromkosten Anlage 1'!F19</f>
        <v>0</v>
      </c>
      <c r="G15" s="40"/>
    </row>
    <row r="16" spans="1:14" x14ac:dyDescent="0.2">
      <c r="A16" s="57" t="s">
        <v>15</v>
      </c>
      <c r="B16" s="54">
        <f>'Stromkosten Anlage 1'!B20</f>
        <v>0</v>
      </c>
      <c r="C16" s="54">
        <f>'Stromkosten Anlage 1'!C20</f>
        <v>0</v>
      </c>
      <c r="D16" s="54">
        <f t="shared" si="0"/>
        <v>0</v>
      </c>
      <c r="E16" s="56">
        <f>'Stromkosten Anlage 1'!E20</f>
        <v>0</v>
      </c>
      <c r="F16" s="256">
        <f>'Stromkosten Anlage 1'!F20</f>
        <v>0</v>
      </c>
      <c r="G16" s="40"/>
    </row>
    <row r="17" spans="1:14" x14ac:dyDescent="0.2">
      <c r="A17" s="57" t="s">
        <v>17</v>
      </c>
      <c r="B17" s="54">
        <f>'Stromkosten Anlage 1'!B21</f>
        <v>0</v>
      </c>
      <c r="C17" s="54">
        <f>'Stromkosten Anlage 1'!C21</f>
        <v>0</v>
      </c>
      <c r="D17" s="54">
        <f t="shared" si="0"/>
        <v>0</v>
      </c>
      <c r="E17" s="56">
        <f>'Stromkosten Anlage 1'!E21</f>
        <v>0</v>
      </c>
      <c r="F17" s="256">
        <f>'Stromkosten Anlage 1'!F21</f>
        <v>0</v>
      </c>
      <c r="G17" s="40"/>
    </row>
    <row r="18" spans="1:14" x14ac:dyDescent="0.2">
      <c r="A18" s="57" t="s">
        <v>19</v>
      </c>
      <c r="B18" s="54">
        <f>'Stromkosten Anlage 1'!B22</f>
        <v>0</v>
      </c>
      <c r="C18" s="54">
        <f>'Stromkosten Anlage 1'!C22</f>
        <v>0</v>
      </c>
      <c r="D18" s="54">
        <f t="shared" si="0"/>
        <v>0</v>
      </c>
      <c r="E18" s="56">
        <f>'Stromkosten Anlage 1'!E22</f>
        <v>0</v>
      </c>
      <c r="F18" s="256">
        <f>'Stromkosten Anlage 1'!F22</f>
        <v>0</v>
      </c>
      <c r="G18" s="40"/>
    </row>
    <row r="19" spans="1:14" x14ac:dyDescent="0.2">
      <c r="A19" s="57" t="s">
        <v>20</v>
      </c>
      <c r="B19" s="54">
        <f>'Stromkosten Anlage 1'!B23</f>
        <v>0</v>
      </c>
      <c r="C19" s="54">
        <f>'Stromkosten Anlage 1'!C23</f>
        <v>0</v>
      </c>
      <c r="D19" s="54">
        <f t="shared" si="0"/>
        <v>0</v>
      </c>
      <c r="E19" s="56">
        <f>'Stromkosten Anlage 1'!E23</f>
        <v>0</v>
      </c>
      <c r="F19" s="256">
        <f>'Stromkosten Anlage 1'!F23</f>
        <v>0</v>
      </c>
      <c r="G19" s="40"/>
    </row>
    <row r="20" spans="1:14" x14ac:dyDescent="0.2">
      <c r="A20" s="57" t="s">
        <v>21</v>
      </c>
      <c r="B20" s="54">
        <f>'Stromkosten Anlage 1'!B24</f>
        <v>0</v>
      </c>
      <c r="C20" s="54">
        <f>'Stromkosten Anlage 1'!C24</f>
        <v>0</v>
      </c>
      <c r="D20" s="54">
        <f t="shared" si="0"/>
        <v>0</v>
      </c>
      <c r="E20" s="56">
        <f>'Stromkosten Anlage 1'!E24</f>
        <v>0</v>
      </c>
      <c r="F20" s="256">
        <f>'Stromkosten Anlage 1'!F24</f>
        <v>0</v>
      </c>
      <c r="G20" s="40"/>
    </row>
    <row r="21" spans="1:14" x14ac:dyDescent="0.2">
      <c r="A21" s="57" t="s">
        <v>22</v>
      </c>
      <c r="B21" s="54">
        <f>'Stromkosten Anlage 1'!B25</f>
        <v>0</v>
      </c>
      <c r="C21" s="54">
        <f>'Stromkosten Anlage 1'!C25</f>
        <v>0</v>
      </c>
      <c r="D21" s="54">
        <f t="shared" si="0"/>
        <v>0</v>
      </c>
      <c r="E21" s="56">
        <f>'Stromkosten Anlage 1'!E25</f>
        <v>0</v>
      </c>
      <c r="F21" s="256">
        <f>'Stromkosten Anlage 1'!F25</f>
        <v>0</v>
      </c>
      <c r="G21" s="40"/>
    </row>
    <row r="22" spans="1:14" x14ac:dyDescent="0.2">
      <c r="A22" s="57" t="s">
        <v>23</v>
      </c>
      <c r="B22" s="54">
        <f>'Stromkosten Anlage 1'!B26</f>
        <v>0</v>
      </c>
      <c r="C22" s="54">
        <f>'Stromkosten Anlage 1'!C26</f>
        <v>0</v>
      </c>
      <c r="D22" s="54">
        <f t="shared" si="0"/>
        <v>0</v>
      </c>
      <c r="E22" s="56">
        <f>'Stromkosten Anlage 1'!E26</f>
        <v>0</v>
      </c>
      <c r="F22" s="256">
        <f>'Stromkosten Anlage 1'!F26</f>
        <v>0</v>
      </c>
      <c r="G22" s="40"/>
    </row>
    <row r="23" spans="1:14" x14ac:dyDescent="0.2">
      <c r="A23" s="57" t="s">
        <v>24</v>
      </c>
      <c r="B23" s="54">
        <f>'Stromkosten Anlage 1'!B27</f>
        <v>0</v>
      </c>
      <c r="C23" s="54">
        <f>'Stromkosten Anlage 1'!C27</f>
        <v>0</v>
      </c>
      <c r="D23" s="54">
        <f t="shared" si="0"/>
        <v>0</v>
      </c>
      <c r="E23" s="56">
        <f>'Stromkosten Anlage 1'!E27</f>
        <v>0</v>
      </c>
      <c r="F23" s="256">
        <f>'Stromkosten Anlage 1'!F27</f>
        <v>0</v>
      </c>
      <c r="G23" s="40"/>
      <c r="N23" s="60"/>
    </row>
    <row r="24" spans="1:14" x14ac:dyDescent="0.2">
      <c r="A24" s="57" t="s">
        <v>25</v>
      </c>
      <c r="B24" s="54">
        <f>'Stromkosten Anlage 1'!B28</f>
        <v>0</v>
      </c>
      <c r="C24" s="54">
        <f>'Stromkosten Anlage 1'!C28</f>
        <v>0</v>
      </c>
      <c r="D24" s="54">
        <f t="shared" si="0"/>
        <v>0</v>
      </c>
      <c r="E24" s="56">
        <f>'Stromkosten Anlage 1'!E28</f>
        <v>0</v>
      </c>
      <c r="F24" s="256">
        <f>'Stromkosten Anlage 1'!F28</f>
        <v>0</v>
      </c>
      <c r="G24" s="40"/>
    </row>
    <row r="25" spans="1:14" ht="13.5" thickBot="1" x14ac:dyDescent="0.25">
      <c r="A25" s="181" t="s">
        <v>26</v>
      </c>
      <c r="B25" s="182">
        <f>'Stromkosten Anlage 1'!B29</f>
        <v>0</v>
      </c>
      <c r="C25" s="182">
        <f>'Stromkosten Anlage 1'!C29</f>
        <v>0</v>
      </c>
      <c r="D25" s="197">
        <f t="shared" si="0"/>
        <v>0</v>
      </c>
      <c r="E25" s="56">
        <f>'Stromkosten Anlage 1'!E29</f>
        <v>0</v>
      </c>
      <c r="F25" s="256">
        <f>'Stromkosten Anlage 1'!F29</f>
        <v>0</v>
      </c>
      <c r="G25" s="40"/>
    </row>
    <row r="26" spans="1:14" ht="16.149999999999999" customHeight="1" thickTop="1" thickBot="1" x14ac:dyDescent="0.25">
      <c r="A26" s="184"/>
      <c r="B26" s="185">
        <f>SUM(B14:B25)</f>
        <v>0</v>
      </c>
      <c r="C26" s="185">
        <f>SUM(C14:C25)</f>
        <v>0</v>
      </c>
      <c r="D26" s="185">
        <f>+B26+C26</f>
        <v>0</v>
      </c>
      <c r="E26" s="186">
        <f>SUM(E14:E25)</f>
        <v>0</v>
      </c>
      <c r="F26" s="187">
        <f>SUM(F14:F25)</f>
        <v>0</v>
      </c>
      <c r="G26" s="59"/>
    </row>
    <row r="28" spans="1:14" ht="36.6" customHeight="1" thickBot="1" x14ac:dyDescent="0.25">
      <c r="A28" s="36" t="s">
        <v>55</v>
      </c>
      <c r="J28" s="37"/>
      <c r="K28" s="38"/>
      <c r="L28" s="33"/>
      <c r="M28" s="39"/>
      <c r="N28" s="40"/>
    </row>
    <row r="29" spans="1:14" ht="13.9" customHeight="1" x14ac:dyDescent="0.2">
      <c r="A29" s="315" t="s">
        <v>56</v>
      </c>
      <c r="B29" s="316"/>
      <c r="C29" s="317"/>
      <c r="D29" s="62"/>
      <c r="E29" s="63">
        <f>+E81</f>
        <v>0</v>
      </c>
      <c r="F29" s="64" t="s">
        <v>57</v>
      </c>
      <c r="H29" s="61"/>
      <c r="I29" s="33"/>
      <c r="J29" s="33"/>
      <c r="K29" s="33"/>
      <c r="L29" s="33"/>
    </row>
    <row r="30" spans="1:14" ht="16.149999999999999" customHeight="1" thickBot="1" x14ac:dyDescent="0.25">
      <c r="A30" s="318" t="s">
        <v>58</v>
      </c>
      <c r="B30" s="319"/>
      <c r="C30" s="320"/>
      <c r="D30" s="65"/>
      <c r="E30" s="66">
        <f>'Stromkosten Anlage 1'!Q47</f>
        <v>0</v>
      </c>
      <c r="F30" s="67" t="s">
        <v>57</v>
      </c>
      <c r="I30" s="61"/>
      <c r="J30" s="33"/>
      <c r="K30" s="33"/>
      <c r="L30" s="33"/>
    </row>
    <row r="31" spans="1:14" ht="15" customHeight="1" thickTop="1" thickBot="1" x14ac:dyDescent="0.25">
      <c r="A31" s="321" t="s">
        <v>59</v>
      </c>
      <c r="B31" s="322"/>
      <c r="C31" s="323"/>
      <c r="D31" s="68"/>
      <c r="E31" s="69">
        <f>+E29-E30</f>
        <v>0</v>
      </c>
      <c r="F31" s="70" t="s">
        <v>57</v>
      </c>
      <c r="H31" s="61"/>
      <c r="I31" s="61"/>
      <c r="J31" s="33"/>
      <c r="K31" s="33"/>
      <c r="L31" s="33"/>
    </row>
    <row r="32" spans="1:14" ht="15" customHeight="1" x14ac:dyDescent="0.2">
      <c r="A32" s="332"/>
      <c r="B32" s="332"/>
      <c r="C32" s="332"/>
      <c r="D32" s="33"/>
      <c r="E32" s="37"/>
      <c r="F32" s="61"/>
      <c r="I32" s="61"/>
      <c r="J32" s="61"/>
      <c r="K32" s="33"/>
      <c r="L32" s="33"/>
      <c r="M32" s="33"/>
    </row>
    <row r="33" spans="1:14" ht="36.6" customHeight="1" thickBot="1" x14ac:dyDescent="0.25">
      <c r="A33" s="36" t="s">
        <v>60</v>
      </c>
      <c r="J33" s="37"/>
      <c r="K33" s="38"/>
      <c r="L33" s="33"/>
      <c r="M33" s="39"/>
      <c r="N33" s="40"/>
    </row>
    <row r="34" spans="1:14" x14ac:dyDescent="0.2">
      <c r="A34" s="333"/>
      <c r="B34" s="334"/>
      <c r="C34" s="71"/>
      <c r="D34" s="72">
        <f>+$B$1</f>
        <v>2020</v>
      </c>
      <c r="E34" s="73">
        <f>+D34-1</f>
        <v>2019</v>
      </c>
      <c r="F34" s="74" t="s">
        <v>61</v>
      </c>
      <c r="H34" s="33"/>
      <c r="I34" s="33"/>
      <c r="J34" s="33"/>
      <c r="K34" s="33"/>
      <c r="L34" s="33"/>
    </row>
    <row r="35" spans="1:14" x14ac:dyDescent="0.2">
      <c r="A35" s="75" t="s">
        <v>62</v>
      </c>
      <c r="B35" s="76"/>
      <c r="C35" s="77" t="s">
        <v>8</v>
      </c>
      <c r="D35" s="78">
        <f>+D26</f>
        <v>0</v>
      </c>
      <c r="E35" s="79"/>
      <c r="F35" s="80" t="e">
        <f t="shared" ref="F35:F42" si="1">(D35*100/E35)-100</f>
        <v>#DIV/0!</v>
      </c>
      <c r="H35" s="33"/>
      <c r="I35" s="33"/>
      <c r="J35" s="33"/>
      <c r="K35" s="33"/>
      <c r="L35" s="33"/>
    </row>
    <row r="36" spans="1:14" ht="15" customHeight="1" x14ac:dyDescent="0.2">
      <c r="A36" s="342" t="s">
        <v>63</v>
      </c>
      <c r="B36" s="343"/>
      <c r="C36" s="81" t="s">
        <v>64</v>
      </c>
      <c r="D36" s="82" t="e">
        <f>C26/(B26+C26)*100</f>
        <v>#DIV/0!</v>
      </c>
      <c r="E36" s="83"/>
      <c r="F36" s="80" t="e">
        <f t="shared" si="1"/>
        <v>#DIV/0!</v>
      </c>
      <c r="H36" s="33"/>
      <c r="I36" s="33"/>
      <c r="J36" s="33"/>
      <c r="K36" s="33"/>
      <c r="L36" s="33"/>
    </row>
    <row r="37" spans="1:14" x14ac:dyDescent="0.2">
      <c r="A37" s="342" t="s">
        <v>65</v>
      </c>
      <c r="B37" s="343"/>
      <c r="C37" s="81" t="s">
        <v>9</v>
      </c>
      <c r="D37" s="84">
        <f>MAX(E14:E25)</f>
        <v>0</v>
      </c>
      <c r="E37" s="85"/>
      <c r="F37" s="80" t="e">
        <f t="shared" si="1"/>
        <v>#DIV/0!</v>
      </c>
    </row>
    <row r="38" spans="1:14" x14ac:dyDescent="0.2">
      <c r="A38" s="344" t="s">
        <v>66</v>
      </c>
      <c r="B38" s="345"/>
      <c r="C38" s="86" t="s">
        <v>9</v>
      </c>
      <c r="D38" s="85">
        <f>ROUND(SUM(E14:E25)/12,2)</f>
        <v>0</v>
      </c>
      <c r="E38" s="85"/>
      <c r="F38" s="80" t="e">
        <f t="shared" si="1"/>
        <v>#DIV/0!</v>
      </c>
    </row>
    <row r="39" spans="1:14" x14ac:dyDescent="0.2">
      <c r="A39" s="342" t="s">
        <v>67</v>
      </c>
      <c r="B39" s="343"/>
      <c r="C39" s="81" t="s">
        <v>68</v>
      </c>
      <c r="D39" s="87" t="e">
        <f>(B26+C26)/D37</f>
        <v>#DIV/0!</v>
      </c>
      <c r="E39" s="54"/>
      <c r="F39" s="80" t="e">
        <f t="shared" si="1"/>
        <v>#DIV/0!</v>
      </c>
    </row>
    <row r="40" spans="1:14" ht="13.5" thickBot="1" x14ac:dyDescent="0.25">
      <c r="A40" s="346" t="s">
        <v>69</v>
      </c>
      <c r="B40" s="347"/>
      <c r="C40" s="88" t="s">
        <v>68</v>
      </c>
      <c r="D40" s="89" t="e">
        <f>D26/D38</f>
        <v>#DIV/0!</v>
      </c>
      <c r="E40" s="89"/>
      <c r="F40" s="90" t="e">
        <f t="shared" si="1"/>
        <v>#DIV/0!</v>
      </c>
      <c r="H40" s="43"/>
    </row>
    <row r="41" spans="1:14" x14ac:dyDescent="0.2">
      <c r="A41" s="330" t="s">
        <v>70</v>
      </c>
      <c r="B41" s="331"/>
      <c r="C41" s="91" t="s">
        <v>38</v>
      </c>
      <c r="D41" s="92" t="e">
        <f>+F81</f>
        <v>#DIV/0!</v>
      </c>
      <c r="E41" s="93"/>
      <c r="F41" s="94" t="e">
        <f t="shared" si="1"/>
        <v>#DIV/0!</v>
      </c>
    </row>
    <row r="42" spans="1:14" ht="13.5" thickBot="1" x14ac:dyDescent="0.25">
      <c r="A42" s="335" t="s">
        <v>71</v>
      </c>
      <c r="B42" s="336"/>
      <c r="C42" s="95" t="s">
        <v>38</v>
      </c>
      <c r="D42" s="96" t="e">
        <f>(E81-E80)/E47*100</f>
        <v>#DIV/0!</v>
      </c>
      <c r="E42" s="97"/>
      <c r="F42" s="90" t="e">
        <f t="shared" si="1"/>
        <v>#DIV/0!</v>
      </c>
    </row>
    <row r="43" spans="1:14" x14ac:dyDescent="0.2">
      <c r="A43" s="33"/>
      <c r="B43" s="33"/>
      <c r="C43" s="33"/>
      <c r="D43" s="33"/>
      <c r="E43" s="33"/>
      <c r="F43" s="33"/>
      <c r="G43" s="33"/>
      <c r="K43" s="38"/>
      <c r="M43" s="40"/>
      <c r="N43" s="98"/>
    </row>
    <row r="44" spans="1:14" ht="39" customHeight="1" thickBot="1" x14ac:dyDescent="0.25">
      <c r="A44" s="36" t="s">
        <v>72</v>
      </c>
      <c r="J44" s="37"/>
      <c r="K44" s="38"/>
      <c r="L44" s="33"/>
      <c r="M44" s="39"/>
      <c r="N44" s="40"/>
    </row>
    <row r="45" spans="1:14" x14ac:dyDescent="0.2">
      <c r="A45" s="99" t="s">
        <v>52</v>
      </c>
      <c r="B45" s="100"/>
      <c r="C45" s="100"/>
      <c r="D45" s="100"/>
      <c r="E45" s="55">
        <f>B26</f>
        <v>0</v>
      </c>
      <c r="F45" s="101" t="s">
        <v>8</v>
      </c>
      <c r="G45" s="102"/>
      <c r="K45" s="38"/>
      <c r="M45" s="40"/>
      <c r="N45" s="39"/>
    </row>
    <row r="46" spans="1:14" ht="13.5" thickBot="1" x14ac:dyDescent="0.25">
      <c r="A46" s="103" t="s">
        <v>53</v>
      </c>
      <c r="B46" s="104"/>
      <c r="C46" s="104"/>
      <c r="D46" s="104"/>
      <c r="E46" s="89">
        <f>C26</f>
        <v>0</v>
      </c>
      <c r="F46" s="105" t="s">
        <v>8</v>
      </c>
      <c r="G46" s="102"/>
      <c r="J46" s="37"/>
      <c r="K46" s="38"/>
      <c r="L46" s="33"/>
      <c r="M46" s="40"/>
      <c r="N46" s="40"/>
    </row>
    <row r="47" spans="1:14" x14ac:dyDescent="0.2">
      <c r="A47" s="106" t="s">
        <v>73</v>
      </c>
      <c r="B47" s="107"/>
      <c r="C47" s="107"/>
      <c r="D47" s="107"/>
      <c r="E47" s="108">
        <f>SUM(E45:E46)</f>
        <v>0</v>
      </c>
      <c r="F47" s="109" t="s">
        <v>8</v>
      </c>
      <c r="G47" s="102"/>
      <c r="J47" s="37"/>
      <c r="K47" s="38"/>
      <c r="L47" s="33"/>
      <c r="M47" s="40"/>
      <c r="N47" s="40"/>
    </row>
    <row r="48" spans="1:14" x14ac:dyDescent="0.2">
      <c r="A48" s="110" t="s">
        <v>74</v>
      </c>
      <c r="B48" s="111"/>
      <c r="C48" s="111"/>
      <c r="D48" s="111"/>
      <c r="E48" s="58">
        <f>D37</f>
        <v>0</v>
      </c>
      <c r="F48" s="112" t="s">
        <v>9</v>
      </c>
      <c r="G48" s="102"/>
      <c r="J48" s="37"/>
      <c r="K48" s="38"/>
      <c r="L48" s="33"/>
      <c r="M48" s="40"/>
      <c r="N48" s="40"/>
    </row>
    <row r="49" spans="1:14" ht="13.5" hidden="1" thickBot="1" x14ac:dyDescent="0.25">
      <c r="A49" s="113" t="s">
        <v>75</v>
      </c>
      <c r="B49" s="114"/>
      <c r="C49" s="114"/>
      <c r="D49" s="114"/>
      <c r="E49" s="115">
        <f>E26</f>
        <v>0</v>
      </c>
      <c r="F49" s="116" t="s">
        <v>9</v>
      </c>
      <c r="G49" s="102"/>
      <c r="J49" s="37"/>
      <c r="K49" s="38"/>
      <c r="L49" s="33"/>
      <c r="M49" s="40"/>
      <c r="N49" s="40"/>
    </row>
    <row r="50" spans="1:14" ht="36.6" customHeight="1" thickBot="1" x14ac:dyDescent="0.25">
      <c r="A50" s="117" t="s">
        <v>76</v>
      </c>
      <c r="B50" s="102"/>
      <c r="C50" s="102"/>
      <c r="D50" s="102"/>
      <c r="E50" s="102"/>
      <c r="F50" s="102"/>
      <c r="G50" s="102"/>
      <c r="J50" s="37"/>
      <c r="K50" s="38"/>
      <c r="L50" s="33"/>
      <c r="M50" s="39"/>
      <c r="N50" s="40"/>
    </row>
    <row r="51" spans="1:14" hidden="1" x14ac:dyDescent="0.2">
      <c r="A51" s="118" t="s">
        <v>5</v>
      </c>
      <c r="B51" s="119" t="s">
        <v>77</v>
      </c>
      <c r="C51" s="120" t="s">
        <v>9</v>
      </c>
      <c r="D51" s="120" t="s">
        <v>78</v>
      </c>
      <c r="E51" s="120" t="s">
        <v>57</v>
      </c>
      <c r="F51" s="121" t="s">
        <v>38</v>
      </c>
      <c r="G51" s="102"/>
      <c r="H51" s="37"/>
      <c r="I51" s="33"/>
      <c r="J51" s="33"/>
      <c r="K51" s="39"/>
      <c r="L51" s="40"/>
    </row>
    <row r="52" spans="1:14" hidden="1" x14ac:dyDescent="0.2">
      <c r="A52" s="122"/>
      <c r="B52" s="123" t="s">
        <v>79</v>
      </c>
      <c r="C52" s="124">
        <f>+E49</f>
        <v>0</v>
      </c>
      <c r="D52" s="125">
        <v>0</v>
      </c>
      <c r="E52" s="126">
        <f>C52*D52</f>
        <v>0</v>
      </c>
      <c r="F52" s="127" t="e">
        <f>+ROUND(E52/$E$47*100,2)</f>
        <v>#DIV/0!</v>
      </c>
      <c r="G52" s="102"/>
      <c r="H52" s="128"/>
      <c r="I52" s="33"/>
      <c r="J52" s="33"/>
      <c r="K52" s="39"/>
      <c r="L52" s="40"/>
    </row>
    <row r="53" spans="1:14" hidden="1" x14ac:dyDescent="0.2">
      <c r="A53" s="122"/>
      <c r="B53" s="129"/>
      <c r="C53" s="130"/>
      <c r="D53" s="131"/>
      <c r="E53" s="126"/>
      <c r="F53" s="127"/>
      <c r="G53" s="102"/>
      <c r="H53" s="37"/>
      <c r="I53" s="33"/>
      <c r="J53" s="33"/>
      <c r="K53" s="39"/>
      <c r="L53" s="40"/>
    </row>
    <row r="54" spans="1:14" ht="13.5" hidden="1" thickBot="1" x14ac:dyDescent="0.25">
      <c r="A54" s="132" t="s">
        <v>80</v>
      </c>
      <c r="B54" s="133"/>
      <c r="C54" s="134"/>
      <c r="D54" s="133"/>
      <c r="E54" s="135">
        <f>SUM(E52:E53)</f>
        <v>0</v>
      </c>
      <c r="F54" s="136" t="e">
        <f>+ROUND(E54/$E$47*100,2)</f>
        <v>#DIV/0!</v>
      </c>
      <c r="G54" s="102"/>
      <c r="H54" s="137"/>
      <c r="I54" s="137"/>
      <c r="J54" s="33"/>
      <c r="K54" s="33"/>
      <c r="L54" s="33"/>
    </row>
    <row r="55" spans="1:14" ht="23.25" hidden="1" customHeight="1" thickBot="1" x14ac:dyDescent="0.25">
      <c r="A55" s="138"/>
      <c r="B55" s="139"/>
      <c r="C55" s="140"/>
      <c r="D55" s="141"/>
      <c r="E55" s="142"/>
      <c r="F55" s="142"/>
      <c r="G55" s="102"/>
      <c r="H55" s="137"/>
      <c r="I55" s="137"/>
      <c r="J55" s="33"/>
      <c r="K55" s="33"/>
      <c r="L55" s="33"/>
      <c r="M55" s="143"/>
      <c r="N55" s="143"/>
    </row>
    <row r="56" spans="1:14" ht="13.5" thickBot="1" x14ac:dyDescent="0.25">
      <c r="A56" s="144" t="s">
        <v>81</v>
      </c>
      <c r="B56" s="145" t="s">
        <v>77</v>
      </c>
      <c r="C56" s="146" t="s">
        <v>8</v>
      </c>
      <c r="D56" s="147" t="s">
        <v>38</v>
      </c>
      <c r="E56" s="148" t="s">
        <v>57</v>
      </c>
      <c r="F56" s="149" t="s">
        <v>38</v>
      </c>
      <c r="G56" s="102"/>
      <c r="H56" s="137"/>
      <c r="I56" s="137"/>
      <c r="J56" s="33"/>
      <c r="K56" s="33"/>
      <c r="L56" s="33"/>
      <c r="M56" s="143"/>
      <c r="N56" s="143"/>
    </row>
    <row r="57" spans="1:14" x14ac:dyDescent="0.2">
      <c r="A57" s="150" t="s">
        <v>52</v>
      </c>
      <c r="B57" s="151" t="s">
        <v>82</v>
      </c>
      <c r="C57" s="152">
        <f>+SUM(B14:B25)</f>
        <v>0</v>
      </c>
      <c r="D57" s="153"/>
      <c r="E57" s="154">
        <f>ROUND(D57*C57/100,2)</f>
        <v>0</v>
      </c>
      <c r="F57" s="155"/>
      <c r="G57" s="102"/>
      <c r="H57" s="128"/>
      <c r="I57" s="137"/>
      <c r="J57" s="33"/>
      <c r="K57" s="33"/>
      <c r="L57" s="33"/>
      <c r="M57" s="143"/>
      <c r="N57" s="143"/>
    </row>
    <row r="58" spans="1:14" ht="13.5" thickBot="1" x14ac:dyDescent="0.25">
      <c r="A58" s="156" t="s">
        <v>53</v>
      </c>
      <c r="B58" s="157" t="s">
        <v>82</v>
      </c>
      <c r="C58" s="158">
        <f>+SUM(C14:C25)</f>
        <v>0</v>
      </c>
      <c r="D58" s="159"/>
      <c r="E58" s="160">
        <f>ROUND(D58*C58/100,2)</f>
        <v>0</v>
      </c>
      <c r="F58" s="161"/>
      <c r="G58" s="102"/>
      <c r="H58" s="137"/>
      <c r="I58" s="137"/>
      <c r="J58" s="33"/>
      <c r="K58" s="33"/>
      <c r="L58" s="33"/>
      <c r="M58" s="143"/>
      <c r="N58" s="143"/>
    </row>
    <row r="59" spans="1:14" ht="16.5" customHeight="1" thickBot="1" x14ac:dyDescent="0.25">
      <c r="A59" s="188" t="s">
        <v>27</v>
      </c>
      <c r="B59" s="189"/>
      <c r="C59" s="190">
        <f>SUM(C57:C58)</f>
        <v>0</v>
      </c>
      <c r="D59" s="195"/>
      <c r="E59" s="191">
        <f>SUM(E57:E58)</f>
        <v>0</v>
      </c>
      <c r="F59" s="192" t="e">
        <f>+ROUND(E59/C59*100,2)</f>
        <v>#DIV/0!</v>
      </c>
      <c r="G59" s="102"/>
      <c r="H59" s="162"/>
      <c r="I59" s="137"/>
      <c r="J59" s="33"/>
      <c r="K59" s="33"/>
      <c r="L59" s="33"/>
      <c r="M59" s="143"/>
      <c r="N59" s="143"/>
    </row>
    <row r="60" spans="1:14" ht="14.25" thickTop="1" thickBot="1" x14ac:dyDescent="0.25">
      <c r="A60" s="337" t="s">
        <v>37</v>
      </c>
      <c r="B60" s="338"/>
      <c r="C60" s="338"/>
      <c r="D60" s="339"/>
      <c r="E60" s="193">
        <f>+E54+SUM(E59:E59)</f>
        <v>0</v>
      </c>
      <c r="F60" s="194" t="e">
        <f>+ROUND(E60/$E$47*100,2)</f>
        <v>#DIV/0!</v>
      </c>
      <c r="G60" s="102"/>
      <c r="H60" s="137"/>
      <c r="I60" s="137"/>
      <c r="J60" s="33"/>
      <c r="K60" s="33"/>
      <c r="L60" s="33"/>
      <c r="M60" s="143"/>
      <c r="N60" s="143"/>
    </row>
    <row r="61" spans="1:14" ht="49.9" customHeight="1" thickBot="1" x14ac:dyDescent="0.25">
      <c r="A61" s="117" t="s">
        <v>83</v>
      </c>
      <c r="B61" s="102"/>
      <c r="C61" s="102"/>
      <c r="D61" s="102"/>
      <c r="E61" s="102"/>
      <c r="F61" s="102"/>
      <c r="G61" s="102"/>
      <c r="J61" s="37"/>
      <c r="K61" s="38"/>
      <c r="L61" s="33"/>
      <c r="M61" s="39"/>
      <c r="N61" s="40"/>
    </row>
    <row r="62" spans="1:14" x14ac:dyDescent="0.2">
      <c r="A62" s="118" t="s">
        <v>5</v>
      </c>
      <c r="B62" s="73" t="s">
        <v>77</v>
      </c>
      <c r="C62" s="163" t="s">
        <v>9</v>
      </c>
      <c r="D62" s="120" t="s">
        <v>78</v>
      </c>
      <c r="E62" s="164" t="s">
        <v>57</v>
      </c>
      <c r="F62" s="165" t="s">
        <v>38</v>
      </c>
      <c r="G62" s="102"/>
      <c r="I62" s="33"/>
      <c r="J62" s="33"/>
      <c r="K62" s="39"/>
      <c r="L62" s="40"/>
    </row>
    <row r="63" spans="1:14" x14ac:dyDescent="0.2">
      <c r="A63" s="122"/>
      <c r="B63" s="129" t="s">
        <v>82</v>
      </c>
      <c r="C63" s="257">
        <f>+$D$37</f>
        <v>0</v>
      </c>
      <c r="D63" s="173">
        <f>'Stromkosten Anlage 1'!M62</f>
        <v>0</v>
      </c>
      <c r="E63" s="126">
        <f>+C63*D63</f>
        <v>0</v>
      </c>
      <c r="F63" s="127" t="e">
        <f>ROUND(E63/$D$26*100,2)</f>
        <v>#DIV/0!</v>
      </c>
      <c r="G63" s="102"/>
      <c r="I63" s="33"/>
      <c r="J63" s="33"/>
      <c r="K63" s="39"/>
      <c r="L63" s="40"/>
    </row>
    <row r="64" spans="1:14" ht="13.5" thickBot="1" x14ac:dyDescent="0.25">
      <c r="A64" s="166"/>
      <c r="B64" s="167"/>
      <c r="C64" s="158"/>
      <c r="D64" s="168"/>
      <c r="E64" s="160"/>
      <c r="F64" s="161"/>
      <c r="G64" s="102"/>
      <c r="I64" s="33"/>
      <c r="J64" s="33"/>
      <c r="K64" s="39"/>
      <c r="L64" s="40"/>
    </row>
    <row r="65" spans="1:14" ht="13.5" thickBot="1" x14ac:dyDescent="0.25">
      <c r="A65" s="327" t="s">
        <v>80</v>
      </c>
      <c r="B65" s="328"/>
      <c r="C65" s="328"/>
      <c r="D65" s="329"/>
      <c r="E65" s="69">
        <f>SUM(E63:E64)</f>
        <v>0</v>
      </c>
      <c r="F65" s="250" t="e">
        <f>+ROUND(E65/$E$47*100,2)</f>
        <v>#DIV/0!</v>
      </c>
      <c r="G65" s="102"/>
      <c r="I65" s="137"/>
      <c r="J65" s="33"/>
      <c r="K65" s="33"/>
      <c r="L65" s="33"/>
    </row>
    <row r="66" spans="1:14" ht="23.25" customHeight="1" thickBot="1" x14ac:dyDescent="0.25">
      <c r="A66" s="139"/>
      <c r="B66" s="139"/>
      <c r="C66" s="169"/>
      <c r="D66" s="170"/>
      <c r="E66" s="142"/>
      <c r="F66" s="142"/>
      <c r="G66" s="102"/>
      <c r="I66" s="137"/>
      <c r="J66" s="33"/>
      <c r="K66" s="33"/>
      <c r="L66" s="33"/>
      <c r="M66" s="143"/>
      <c r="N66" s="143"/>
    </row>
    <row r="67" spans="1:14" x14ac:dyDescent="0.2">
      <c r="A67" s="118" t="s">
        <v>81</v>
      </c>
      <c r="B67" s="73" t="s">
        <v>77</v>
      </c>
      <c r="C67" s="163" t="s">
        <v>8</v>
      </c>
      <c r="D67" s="120" t="s">
        <v>38</v>
      </c>
      <c r="E67" s="164" t="s">
        <v>57</v>
      </c>
      <c r="F67" s="165" t="s">
        <v>38</v>
      </c>
      <c r="G67" s="102"/>
      <c r="H67" s="137"/>
      <c r="I67" s="137"/>
      <c r="J67" s="33"/>
      <c r="K67" s="33"/>
      <c r="L67" s="33"/>
      <c r="M67" s="143"/>
      <c r="N67" s="143"/>
    </row>
    <row r="68" spans="1:14" x14ac:dyDescent="0.2">
      <c r="A68" s="171" t="s">
        <v>27</v>
      </c>
      <c r="B68" s="123" t="s">
        <v>82</v>
      </c>
      <c r="C68" s="172">
        <f>+SUM(D14:D25)</f>
        <v>0</v>
      </c>
      <c r="D68" s="173">
        <f>'Stromkosten Anlage 1'!M60</f>
        <v>0</v>
      </c>
      <c r="E68" s="126">
        <f>+C68*D68/100</f>
        <v>0</v>
      </c>
      <c r="F68" s="127" t="e">
        <f>+ROUND(E68/C68*100,2)</f>
        <v>#DIV/0!</v>
      </c>
      <c r="G68" s="102"/>
      <c r="H68" s="174"/>
      <c r="I68" s="128"/>
      <c r="J68" s="33"/>
      <c r="K68" s="33"/>
      <c r="L68" s="33"/>
      <c r="M68" s="143"/>
      <c r="N68" s="143"/>
    </row>
    <row r="69" spans="1:14" ht="13.5" thickBot="1" x14ac:dyDescent="0.25">
      <c r="A69" s="340" t="s">
        <v>84</v>
      </c>
      <c r="B69" s="341"/>
      <c r="C69" s="158">
        <f>D26</f>
        <v>0</v>
      </c>
      <c r="D69" s="258">
        <v>0.11</v>
      </c>
      <c r="E69" s="160">
        <f>C69*D69/100</f>
        <v>0</v>
      </c>
      <c r="F69" s="161" t="e">
        <f>+ROUND(E69/C69*100,2)</f>
        <v>#DIV/0!</v>
      </c>
      <c r="G69" s="175"/>
      <c r="H69" s="174"/>
      <c r="I69" s="137"/>
      <c r="J69" s="33"/>
      <c r="K69" s="33"/>
      <c r="L69" s="33"/>
      <c r="M69" s="143"/>
      <c r="N69" s="143"/>
    </row>
    <row r="70" spans="1:14" ht="13.5" thickBot="1" x14ac:dyDescent="0.25">
      <c r="A70" s="259" t="s">
        <v>85</v>
      </c>
      <c r="B70" s="260"/>
      <c r="C70" s="261"/>
      <c r="D70" s="262"/>
      <c r="E70" s="263">
        <f>+E68+E69</f>
        <v>0</v>
      </c>
      <c r="F70" s="264"/>
      <c r="G70" s="102"/>
      <c r="H70" s="162"/>
      <c r="I70" s="137"/>
      <c r="J70" s="33"/>
      <c r="K70" s="33"/>
      <c r="L70" s="33"/>
      <c r="M70" s="143"/>
      <c r="N70" s="143"/>
    </row>
    <row r="71" spans="1:14" ht="13.5" thickBot="1" x14ac:dyDescent="0.25">
      <c r="A71" s="327" t="s">
        <v>86</v>
      </c>
      <c r="B71" s="328"/>
      <c r="C71" s="328"/>
      <c r="D71" s="329"/>
      <c r="E71" s="69">
        <f>+E65+E70</f>
        <v>0</v>
      </c>
      <c r="F71" s="250" t="e">
        <f>+ROUND(E71/$E$47*100,2)</f>
        <v>#DIV/0!</v>
      </c>
      <c r="G71" s="102"/>
      <c r="H71" s="137"/>
      <c r="I71" s="137"/>
      <c r="J71" s="33"/>
      <c r="K71" s="33"/>
      <c r="L71" s="33"/>
    </row>
    <row r="72" spans="1:14" ht="36.6" customHeight="1" thickBot="1" x14ac:dyDescent="0.25">
      <c r="A72" s="117" t="s">
        <v>87</v>
      </c>
      <c r="B72" s="102"/>
      <c r="C72" s="102"/>
      <c r="D72" s="102"/>
      <c r="E72" s="102"/>
      <c r="F72" s="102"/>
      <c r="G72" s="102"/>
      <c r="J72" s="37"/>
      <c r="K72" s="38"/>
      <c r="L72" s="33"/>
      <c r="M72" s="39"/>
      <c r="N72" s="40"/>
    </row>
    <row r="73" spans="1:14" x14ac:dyDescent="0.2">
      <c r="A73" s="251" t="s">
        <v>88</v>
      </c>
      <c r="B73" s="119"/>
      <c r="C73" s="252"/>
      <c r="D73" s="119"/>
      <c r="E73" s="63">
        <f>+E60+E71</f>
        <v>0</v>
      </c>
      <c r="F73" s="249" t="e">
        <f>+ROUND(E73/$E$47*100,2)</f>
        <v>#DIV/0!</v>
      </c>
      <c r="G73" s="102"/>
      <c r="H73" s="33"/>
      <c r="I73" s="33"/>
      <c r="J73" s="33"/>
      <c r="K73" s="33"/>
      <c r="L73" s="33"/>
    </row>
    <row r="74" spans="1:14" x14ac:dyDescent="0.2">
      <c r="A74" s="171" t="s">
        <v>89</v>
      </c>
      <c r="B74" s="129"/>
      <c r="C74" s="130"/>
      <c r="D74" s="129"/>
      <c r="E74" s="126">
        <f>+'Stromkosten Anlage 1'!P52</f>
        <v>0</v>
      </c>
      <c r="F74" s="127" t="e">
        <f t="shared" ref="F74:F80" si="2">+ROUND(E74/$E$47*100,2)</f>
        <v>#DIV/0!</v>
      </c>
      <c r="G74" s="102"/>
      <c r="H74" s="33"/>
      <c r="I74" s="33"/>
      <c r="J74" s="33"/>
      <c r="K74" s="33"/>
      <c r="L74" s="33"/>
    </row>
    <row r="75" spans="1:14" x14ac:dyDescent="0.2">
      <c r="A75" s="171" t="s">
        <v>116</v>
      </c>
      <c r="B75" s="129"/>
      <c r="C75" s="130"/>
      <c r="D75" s="129"/>
      <c r="E75" s="126">
        <f>+'Stromkosten Anlage 1'!J52</f>
        <v>0</v>
      </c>
      <c r="F75" s="127" t="e">
        <f t="shared" si="2"/>
        <v>#DIV/0!</v>
      </c>
      <c r="G75" s="102"/>
      <c r="H75" s="33"/>
      <c r="I75" s="33"/>
      <c r="J75" s="33"/>
      <c r="K75" s="33"/>
      <c r="L75" s="33"/>
    </row>
    <row r="76" spans="1:14" x14ac:dyDescent="0.2">
      <c r="A76" s="171" t="s">
        <v>30</v>
      </c>
      <c r="B76" s="129"/>
      <c r="C76" s="130"/>
      <c r="D76" s="129"/>
      <c r="E76" s="126">
        <f>'Stromkosten Anlage 1'!G52</f>
        <v>0</v>
      </c>
      <c r="F76" s="127" t="e">
        <f t="shared" si="2"/>
        <v>#DIV/0!</v>
      </c>
      <c r="G76" s="102"/>
      <c r="H76" s="61"/>
      <c r="I76" s="33"/>
      <c r="J76" s="33"/>
      <c r="K76" s="33"/>
      <c r="L76" s="33"/>
    </row>
    <row r="77" spans="1:14" x14ac:dyDescent="0.2">
      <c r="A77" s="171" t="s">
        <v>31</v>
      </c>
      <c r="B77" s="129"/>
      <c r="C77" s="130"/>
      <c r="D77" s="129"/>
      <c r="E77" s="126">
        <f>'Stromkosten Anlage 1'!H52</f>
        <v>0</v>
      </c>
      <c r="F77" s="127" t="e">
        <f t="shared" si="2"/>
        <v>#DIV/0!</v>
      </c>
      <c r="G77" s="102"/>
      <c r="H77" s="61"/>
      <c r="I77" s="33"/>
      <c r="J77" s="33"/>
      <c r="K77" s="33"/>
      <c r="L77" s="33"/>
    </row>
    <row r="78" spans="1:14" x14ac:dyDescent="0.2">
      <c r="A78" s="171" t="s">
        <v>39</v>
      </c>
      <c r="B78" s="129"/>
      <c r="C78" s="130"/>
      <c r="D78" s="129"/>
      <c r="E78" s="126">
        <f>'Stromkosten Anlage 1'!I52</f>
        <v>0</v>
      </c>
      <c r="F78" s="127" t="e">
        <f t="shared" si="2"/>
        <v>#DIV/0!</v>
      </c>
      <c r="G78" s="102"/>
      <c r="H78" s="61"/>
      <c r="I78" s="33"/>
      <c r="J78" s="33"/>
      <c r="K78" s="33"/>
      <c r="L78" s="33"/>
    </row>
    <row r="79" spans="1:14" x14ac:dyDescent="0.2">
      <c r="A79" s="171" t="s">
        <v>90</v>
      </c>
      <c r="B79" s="129"/>
      <c r="C79" s="130"/>
      <c r="D79" s="129"/>
      <c r="E79" s="126">
        <f>'Stromkosten Anlage 1'!K52</f>
        <v>0</v>
      </c>
      <c r="F79" s="127" t="e">
        <f t="shared" si="2"/>
        <v>#DIV/0!</v>
      </c>
      <c r="G79" s="102"/>
      <c r="H79" s="61"/>
      <c r="I79" s="33"/>
      <c r="J79" s="33"/>
      <c r="K79" s="33"/>
      <c r="L79" s="33"/>
    </row>
    <row r="80" spans="1:14" ht="13.5" thickBot="1" x14ac:dyDescent="0.25">
      <c r="A80" s="156" t="s">
        <v>33</v>
      </c>
      <c r="B80" s="167"/>
      <c r="C80" s="253"/>
      <c r="D80" s="167"/>
      <c r="E80" s="160">
        <f>'Stromkosten Anlage 1'!F52</f>
        <v>0</v>
      </c>
      <c r="F80" s="127" t="e">
        <f t="shared" si="2"/>
        <v>#DIV/0!</v>
      </c>
      <c r="G80" s="102"/>
      <c r="H80" s="61"/>
      <c r="I80" s="33"/>
      <c r="J80" s="33"/>
      <c r="K80" s="33"/>
      <c r="L80" s="33"/>
    </row>
    <row r="81" spans="1:12" ht="13.5" thickBot="1" x14ac:dyDescent="0.25">
      <c r="A81" s="176" t="s">
        <v>91</v>
      </c>
      <c r="B81" s="177"/>
      <c r="C81" s="178"/>
      <c r="D81" s="177"/>
      <c r="E81" s="69">
        <f>+SUM(E73:E80)</f>
        <v>0</v>
      </c>
      <c r="F81" s="250" t="e">
        <f>+ROUND(E81/$E$47*100,2)</f>
        <v>#DIV/0!</v>
      </c>
      <c r="G81" s="102"/>
      <c r="H81" s="61"/>
      <c r="I81" s="33"/>
      <c r="J81" s="33"/>
      <c r="K81" s="33"/>
      <c r="L81" s="33"/>
    </row>
    <row r="82" spans="1:12" x14ac:dyDescent="0.2">
      <c r="A82" s="102"/>
      <c r="B82" s="102"/>
      <c r="C82" s="102"/>
      <c r="D82" s="102"/>
      <c r="E82" s="102"/>
      <c r="F82" s="102"/>
      <c r="G82" s="102"/>
    </row>
    <row r="83" spans="1:12" x14ac:dyDescent="0.2">
      <c r="A83" s="102"/>
      <c r="B83" s="102"/>
      <c r="C83" s="102"/>
      <c r="D83" s="102"/>
      <c r="E83" s="102"/>
      <c r="F83" s="102"/>
      <c r="G83" s="102"/>
    </row>
    <row r="84" spans="1:12" x14ac:dyDescent="0.2">
      <c r="A84" s="102"/>
      <c r="B84" s="102"/>
      <c r="C84" s="102"/>
      <c r="D84" s="102"/>
      <c r="E84" s="102"/>
      <c r="F84" s="102"/>
      <c r="G84" s="102"/>
    </row>
    <row r="85" spans="1:12" x14ac:dyDescent="0.2">
      <c r="A85" s="102"/>
      <c r="B85" s="102"/>
      <c r="C85" s="102"/>
      <c r="D85" s="102"/>
      <c r="E85" s="102"/>
      <c r="F85" s="102"/>
      <c r="G85" s="102"/>
    </row>
    <row r="86" spans="1:12" x14ac:dyDescent="0.2">
      <c r="A86" s="102"/>
      <c r="B86" s="102"/>
      <c r="C86" s="102"/>
      <c r="D86" s="102"/>
      <c r="E86" s="102"/>
      <c r="F86" s="102"/>
      <c r="G86" s="102"/>
    </row>
    <row r="87" spans="1:12" x14ac:dyDescent="0.2">
      <c r="A87" s="102"/>
      <c r="B87" s="102"/>
      <c r="C87" s="102"/>
      <c r="D87" s="102"/>
      <c r="E87" s="102"/>
      <c r="F87" s="102"/>
      <c r="G87" s="102"/>
    </row>
    <row r="88" spans="1:12" x14ac:dyDescent="0.2">
      <c r="A88" s="102"/>
      <c r="B88" s="102"/>
      <c r="C88" s="102"/>
      <c r="D88" s="102"/>
      <c r="E88" s="102"/>
      <c r="F88" s="102"/>
      <c r="G88" s="102"/>
    </row>
    <row r="89" spans="1:12" x14ac:dyDescent="0.2">
      <c r="A89" s="102"/>
      <c r="B89" s="102"/>
      <c r="C89" s="102"/>
      <c r="D89" s="102"/>
      <c r="E89" s="102"/>
      <c r="F89" s="102"/>
      <c r="G89" s="102"/>
    </row>
    <row r="90" spans="1:12" x14ac:dyDescent="0.2">
      <c r="A90" s="102"/>
      <c r="B90" s="102"/>
      <c r="C90" s="102"/>
      <c r="D90" s="102"/>
      <c r="E90" s="102"/>
      <c r="F90" s="102"/>
      <c r="G90" s="102"/>
    </row>
    <row r="91" spans="1:12" x14ac:dyDescent="0.2">
      <c r="A91" s="102"/>
      <c r="B91" s="102"/>
      <c r="C91" s="102"/>
      <c r="D91" s="102"/>
      <c r="E91" s="102"/>
      <c r="F91" s="102"/>
      <c r="G91" s="102"/>
    </row>
    <row r="92" spans="1:12" x14ac:dyDescent="0.2">
      <c r="A92" s="102"/>
      <c r="B92" s="102"/>
      <c r="C92" s="102"/>
      <c r="D92" s="102"/>
      <c r="E92" s="102"/>
      <c r="F92" s="102"/>
      <c r="G92" s="102"/>
    </row>
    <row r="93" spans="1:12" x14ac:dyDescent="0.2">
      <c r="A93" s="102"/>
      <c r="B93" s="102"/>
      <c r="C93" s="102"/>
      <c r="D93" s="102"/>
      <c r="E93" s="102"/>
      <c r="F93" s="102"/>
      <c r="G93" s="102"/>
    </row>
    <row r="94" spans="1:12" x14ac:dyDescent="0.2">
      <c r="A94" s="102"/>
      <c r="B94" s="102"/>
      <c r="C94" s="102"/>
      <c r="D94" s="102"/>
      <c r="E94" s="102"/>
      <c r="F94" s="102"/>
      <c r="G94" s="102"/>
    </row>
    <row r="135" spans="3:6" x14ac:dyDescent="0.2">
      <c r="C135" s="179"/>
      <c r="D135" s="179"/>
      <c r="E135" s="179"/>
      <c r="F135" s="179"/>
    </row>
    <row r="136" spans="3:6" x14ac:dyDescent="0.2">
      <c r="D136" s="31"/>
      <c r="E136" s="180"/>
      <c r="F136" s="40"/>
    </row>
    <row r="137" spans="3:6" x14ac:dyDescent="0.2">
      <c r="D137" s="31"/>
      <c r="E137" s="180"/>
      <c r="F137" s="40"/>
    </row>
    <row r="138" spans="3:6" x14ac:dyDescent="0.2">
      <c r="D138" s="31"/>
      <c r="E138" s="180"/>
      <c r="F138" s="40"/>
    </row>
    <row r="139" spans="3:6" x14ac:dyDescent="0.2">
      <c r="D139" s="31"/>
      <c r="E139" s="180"/>
      <c r="F139" s="40"/>
    </row>
    <row r="140" spans="3:6" x14ac:dyDescent="0.2">
      <c r="D140" s="31"/>
      <c r="E140" s="180"/>
      <c r="F140" s="40"/>
    </row>
    <row r="141" spans="3:6" x14ac:dyDescent="0.2">
      <c r="D141" s="31"/>
      <c r="E141" s="180"/>
      <c r="F141" s="40"/>
    </row>
    <row r="142" spans="3:6" x14ac:dyDescent="0.2">
      <c r="D142" s="31"/>
      <c r="E142" s="180"/>
      <c r="F142" s="40"/>
    </row>
    <row r="143" spans="3:6" x14ac:dyDescent="0.2">
      <c r="D143" s="31"/>
      <c r="E143" s="180"/>
      <c r="F143" s="40"/>
    </row>
    <row r="144" spans="3:6" x14ac:dyDescent="0.2">
      <c r="D144" s="31"/>
      <c r="E144" s="180"/>
      <c r="F144" s="40"/>
    </row>
    <row r="145" spans="4:6" x14ac:dyDescent="0.2">
      <c r="D145" s="31"/>
      <c r="E145" s="180"/>
      <c r="F145" s="40"/>
    </row>
    <row r="146" spans="4:6" x14ac:dyDescent="0.2">
      <c r="D146" s="31"/>
      <c r="E146" s="180"/>
      <c r="F146" s="40"/>
    </row>
    <row r="147" spans="4:6" x14ac:dyDescent="0.2">
      <c r="D147" s="31"/>
      <c r="E147" s="180"/>
      <c r="F147" s="40"/>
    </row>
  </sheetData>
  <mergeCells count="25">
    <mergeCell ref="A71:D71"/>
    <mergeCell ref="A41:B41"/>
    <mergeCell ref="A32:C32"/>
    <mergeCell ref="A34:B34"/>
    <mergeCell ref="A42:B42"/>
    <mergeCell ref="A60:D60"/>
    <mergeCell ref="A65:D65"/>
    <mergeCell ref="A69:B69"/>
    <mergeCell ref="A36:B36"/>
    <mergeCell ref="A37:B37"/>
    <mergeCell ref="A38:B38"/>
    <mergeCell ref="A39:B39"/>
    <mergeCell ref="A40:B40"/>
    <mergeCell ref="B11:D11"/>
    <mergeCell ref="A29:C29"/>
    <mergeCell ref="A30:C30"/>
    <mergeCell ref="A31:C31"/>
    <mergeCell ref="B7:D7"/>
    <mergeCell ref="B8:D8"/>
    <mergeCell ref="B6:D6"/>
    <mergeCell ref="B2:D2"/>
    <mergeCell ref="B3:D3"/>
    <mergeCell ref="B4:D4"/>
    <mergeCell ref="B1:D1"/>
    <mergeCell ref="B5:D5"/>
  </mergeCells>
  <printOptions horizontalCentered="1" gridLinesSet="0"/>
  <pageMargins left="0.39370078740157483" right="0.39370078740157483" top="1.1417322834645669" bottom="0.39370078740157483" header="0.27559055118110237" footer="0.19685039370078741"/>
  <pageSetup paperSize="9" scale="92" orientation="portrait" r:id="rId1"/>
  <headerFooter alignWithMargins="0">
    <oddHeader>&amp;L&amp;"Arial,Fett"&amp;16
&amp;18GAV Stromkostenüberprüfung&amp;R&amp;G</oddHeader>
    <oddFooter>&amp;L&amp;"Arial,Fett"&amp;8Seite &amp;P von &amp;N&amp;R&amp;"Arial,Fett"&amp;8GAV-Ruch
&amp;D</oddFooter>
  </headerFooter>
  <rowBreaks count="2" manualBreakCount="2">
    <brk id="43" max="5" man="1"/>
    <brk id="83" max="5" man="1"/>
  </rowBreaks>
  <colBreaks count="1" manualBreakCount="1">
    <brk id="9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59058-1768-4858-9461-8FAC4B3DB7E7}">
  <sheetPr>
    <pageSetUpPr autoPageBreaks="0"/>
  </sheetPr>
  <dimension ref="A1:N147"/>
  <sheetViews>
    <sheetView showGridLines="0" topLeftCell="A35" zoomScaleNormal="100" zoomScaleSheetLayoutView="115" zoomScalePageLayoutView="90" workbookViewId="0">
      <selection activeCell="E36" sqref="E36"/>
    </sheetView>
  </sheetViews>
  <sheetFormatPr baseColWidth="10" defaultRowHeight="12.75" x14ac:dyDescent="0.2"/>
  <cols>
    <col min="1" max="1" width="18" style="30" customWidth="1"/>
    <col min="2" max="2" width="12.7109375" style="30" customWidth="1"/>
    <col min="3" max="3" width="15.140625" style="30" customWidth="1"/>
    <col min="4" max="4" width="14" style="30" bestFit="1" customWidth="1"/>
    <col min="5" max="5" width="15.140625" style="30" customWidth="1"/>
    <col min="6" max="6" width="14" style="30" customWidth="1"/>
    <col min="7" max="7" width="11.28515625" style="30" customWidth="1"/>
    <col min="8" max="9" width="11.42578125" style="30"/>
    <col min="10" max="10" width="9" style="30" bestFit="1" customWidth="1"/>
    <col min="11" max="14" width="11.42578125" style="30"/>
    <col min="15" max="15" width="11.7109375" style="30" bestFit="1" customWidth="1"/>
    <col min="16" max="16384" width="11.42578125" style="30"/>
  </cols>
  <sheetData>
    <row r="1" spans="1:14" x14ac:dyDescent="0.2">
      <c r="A1" s="29" t="s">
        <v>45</v>
      </c>
      <c r="B1" s="309">
        <v>2020</v>
      </c>
      <c r="C1" s="310"/>
      <c r="D1" s="311"/>
    </row>
    <row r="2" spans="1:14" x14ac:dyDescent="0.2">
      <c r="A2" s="32" t="s">
        <v>42</v>
      </c>
      <c r="B2" s="306">
        <f>+'Stromkosten Anlage 2'!C6</f>
        <v>0</v>
      </c>
      <c r="C2" s="307"/>
      <c r="D2" s="308"/>
      <c r="G2" s="31"/>
    </row>
    <row r="3" spans="1:14" ht="14.45" customHeight="1" x14ac:dyDescent="0.2">
      <c r="A3" s="32" t="s">
        <v>43</v>
      </c>
      <c r="B3" s="306">
        <f>+'Stromkosten Anlage 2'!C7</f>
        <v>0</v>
      </c>
      <c r="C3" s="307"/>
      <c r="D3" s="308"/>
    </row>
    <row r="4" spans="1:14" ht="13.15" customHeight="1" x14ac:dyDescent="0.2">
      <c r="A4" s="32" t="s">
        <v>44</v>
      </c>
      <c r="B4" s="306">
        <f>+'Stromkosten Anlage 2'!C8</f>
        <v>0</v>
      </c>
      <c r="C4" s="307"/>
      <c r="D4" s="308"/>
    </row>
    <row r="5" spans="1:14" x14ac:dyDescent="0.2">
      <c r="A5" s="32" t="s">
        <v>115</v>
      </c>
      <c r="B5" s="306">
        <f>+'Stromkosten Anlage 2'!C9</f>
        <v>0</v>
      </c>
      <c r="C5" s="307"/>
      <c r="D5" s="308"/>
    </row>
    <row r="6" spans="1:14" x14ac:dyDescent="0.2">
      <c r="A6" s="32" t="s">
        <v>46</v>
      </c>
      <c r="B6" s="306">
        <f>+'Stromkosten Anlage 2'!C10</f>
        <v>0</v>
      </c>
      <c r="C6" s="307"/>
      <c r="D6" s="308"/>
    </row>
    <row r="7" spans="1:14" x14ac:dyDescent="0.2">
      <c r="A7" s="32" t="s">
        <v>47</v>
      </c>
      <c r="B7" s="306">
        <f>+'Stromkosten Anlage 2'!C11</f>
        <v>0</v>
      </c>
      <c r="C7" s="307"/>
      <c r="D7" s="308"/>
    </row>
    <row r="8" spans="1:14" ht="13.5" thickBot="1" x14ac:dyDescent="0.25">
      <c r="A8" s="196" t="s">
        <v>48</v>
      </c>
      <c r="B8" s="324">
        <f>+'Stromkosten Anlage 2'!C12</f>
        <v>0</v>
      </c>
      <c r="C8" s="325"/>
      <c r="D8" s="326"/>
    </row>
    <row r="9" spans="1:14" ht="31.15" customHeight="1" x14ac:dyDescent="0.2"/>
    <row r="10" spans="1:14" ht="36.6" customHeight="1" thickBot="1" x14ac:dyDescent="0.25">
      <c r="A10" s="36" t="s">
        <v>49</v>
      </c>
      <c r="N10" s="40"/>
    </row>
    <row r="11" spans="1:14" x14ac:dyDescent="0.2">
      <c r="A11" s="41"/>
      <c r="B11" s="312" t="s">
        <v>50</v>
      </c>
      <c r="C11" s="313"/>
      <c r="D11" s="314"/>
      <c r="E11" s="42" t="s">
        <v>51</v>
      </c>
      <c r="F11" s="254" t="s">
        <v>34</v>
      </c>
    </row>
    <row r="12" spans="1:14" ht="14.45" customHeight="1" x14ac:dyDescent="0.2">
      <c r="A12" s="44" t="s">
        <v>32</v>
      </c>
      <c r="B12" s="45" t="s">
        <v>52</v>
      </c>
      <c r="C12" s="45" t="s">
        <v>53</v>
      </c>
      <c r="D12" s="46" t="s">
        <v>7</v>
      </c>
      <c r="E12" s="47" t="s">
        <v>54</v>
      </c>
      <c r="F12" s="255" t="s">
        <v>35</v>
      </c>
    </row>
    <row r="13" spans="1:14" ht="13.5" thickBot="1" x14ac:dyDescent="0.25">
      <c r="A13" s="48"/>
      <c r="B13" s="49" t="s">
        <v>8</v>
      </c>
      <c r="C13" s="50" t="s">
        <v>8</v>
      </c>
      <c r="D13" s="50" t="s">
        <v>8</v>
      </c>
      <c r="E13" s="51" t="s">
        <v>9</v>
      </c>
      <c r="F13" s="52" t="s">
        <v>10</v>
      </c>
      <c r="G13" s="43"/>
    </row>
    <row r="14" spans="1:14" x14ac:dyDescent="0.2">
      <c r="A14" s="53" t="s">
        <v>11</v>
      </c>
      <c r="B14" s="54">
        <f>+'Stromkosten Anlage 2'!B18</f>
        <v>0</v>
      </c>
      <c r="C14" s="54">
        <f>+'Stromkosten Anlage 2'!C18</f>
        <v>0</v>
      </c>
      <c r="D14" s="183">
        <f>SUM(B14:C14)</f>
        <v>0</v>
      </c>
      <c r="E14" s="56">
        <f>+'Stromkosten Anlage 2'!E18</f>
        <v>0</v>
      </c>
      <c r="F14" s="256">
        <f>'Stromkosten Anlage 1'!F18</f>
        <v>0</v>
      </c>
      <c r="G14" s="40"/>
    </row>
    <row r="15" spans="1:14" x14ac:dyDescent="0.2">
      <c r="A15" s="57" t="s">
        <v>13</v>
      </c>
      <c r="B15" s="54">
        <f>'Stromkosten Anlage 1'!B19</f>
        <v>0</v>
      </c>
      <c r="C15" s="54">
        <f>'Stromkosten Anlage 1'!C19</f>
        <v>0</v>
      </c>
      <c r="D15" s="54">
        <f t="shared" ref="D15:D25" si="0">SUM(B15:C15)</f>
        <v>0</v>
      </c>
      <c r="E15" s="56">
        <f>'Stromkosten Anlage 1'!E19</f>
        <v>0</v>
      </c>
      <c r="F15" s="256">
        <f>'Stromkosten Anlage 1'!F19</f>
        <v>0</v>
      </c>
      <c r="G15" s="40"/>
    </row>
    <row r="16" spans="1:14" x14ac:dyDescent="0.2">
      <c r="A16" s="57" t="s">
        <v>15</v>
      </c>
      <c r="B16" s="54">
        <f>'Stromkosten Anlage 1'!B20</f>
        <v>0</v>
      </c>
      <c r="C16" s="54">
        <f>'Stromkosten Anlage 1'!C20</f>
        <v>0</v>
      </c>
      <c r="D16" s="54">
        <f t="shared" si="0"/>
        <v>0</v>
      </c>
      <c r="E16" s="56">
        <f>'Stromkosten Anlage 1'!E20</f>
        <v>0</v>
      </c>
      <c r="F16" s="256">
        <f>'Stromkosten Anlage 1'!F20</f>
        <v>0</v>
      </c>
      <c r="G16" s="40"/>
    </row>
    <row r="17" spans="1:14" x14ac:dyDescent="0.2">
      <c r="A17" s="57" t="s">
        <v>17</v>
      </c>
      <c r="B17" s="54">
        <f>'Stromkosten Anlage 1'!B21</f>
        <v>0</v>
      </c>
      <c r="C17" s="54">
        <f>'Stromkosten Anlage 1'!C21</f>
        <v>0</v>
      </c>
      <c r="D17" s="54">
        <f t="shared" si="0"/>
        <v>0</v>
      </c>
      <c r="E17" s="56">
        <f>'Stromkosten Anlage 1'!E21</f>
        <v>0</v>
      </c>
      <c r="F17" s="256">
        <f>'Stromkosten Anlage 1'!F21</f>
        <v>0</v>
      </c>
      <c r="G17" s="40"/>
    </row>
    <row r="18" spans="1:14" x14ac:dyDescent="0.2">
      <c r="A18" s="57" t="s">
        <v>19</v>
      </c>
      <c r="B18" s="54">
        <f>'Stromkosten Anlage 1'!B22</f>
        <v>0</v>
      </c>
      <c r="C18" s="54">
        <f>'Stromkosten Anlage 1'!C22</f>
        <v>0</v>
      </c>
      <c r="D18" s="54">
        <f t="shared" si="0"/>
        <v>0</v>
      </c>
      <c r="E18" s="56">
        <f>'Stromkosten Anlage 1'!E22</f>
        <v>0</v>
      </c>
      <c r="F18" s="256">
        <f>'Stromkosten Anlage 1'!F22</f>
        <v>0</v>
      </c>
      <c r="G18" s="40"/>
    </row>
    <row r="19" spans="1:14" x14ac:dyDescent="0.2">
      <c r="A19" s="57" t="s">
        <v>20</v>
      </c>
      <c r="B19" s="54">
        <f>'Stromkosten Anlage 1'!B23</f>
        <v>0</v>
      </c>
      <c r="C19" s="54">
        <f>'Stromkosten Anlage 1'!C23</f>
        <v>0</v>
      </c>
      <c r="D19" s="54">
        <f t="shared" si="0"/>
        <v>0</v>
      </c>
      <c r="E19" s="56">
        <f>'Stromkosten Anlage 1'!E23</f>
        <v>0</v>
      </c>
      <c r="F19" s="256">
        <f>'Stromkosten Anlage 1'!F23</f>
        <v>0</v>
      </c>
      <c r="G19" s="40"/>
    </row>
    <row r="20" spans="1:14" x14ac:dyDescent="0.2">
      <c r="A20" s="57" t="s">
        <v>21</v>
      </c>
      <c r="B20" s="54">
        <f>'Stromkosten Anlage 1'!B24</f>
        <v>0</v>
      </c>
      <c r="C20" s="54">
        <f>'Stromkosten Anlage 1'!C24</f>
        <v>0</v>
      </c>
      <c r="D20" s="54">
        <f t="shared" si="0"/>
        <v>0</v>
      </c>
      <c r="E20" s="56">
        <f>'Stromkosten Anlage 1'!E24</f>
        <v>0</v>
      </c>
      <c r="F20" s="256">
        <f>'Stromkosten Anlage 1'!F24</f>
        <v>0</v>
      </c>
      <c r="G20" s="40"/>
    </row>
    <row r="21" spans="1:14" x14ac:dyDescent="0.2">
      <c r="A21" s="57" t="s">
        <v>22</v>
      </c>
      <c r="B21" s="54">
        <f>'Stromkosten Anlage 1'!B25</f>
        <v>0</v>
      </c>
      <c r="C21" s="54">
        <f>'Stromkosten Anlage 1'!C25</f>
        <v>0</v>
      </c>
      <c r="D21" s="54">
        <f t="shared" si="0"/>
        <v>0</v>
      </c>
      <c r="E21" s="56">
        <f>'Stromkosten Anlage 1'!E25</f>
        <v>0</v>
      </c>
      <c r="F21" s="256">
        <f>'Stromkosten Anlage 1'!F25</f>
        <v>0</v>
      </c>
      <c r="G21" s="40"/>
    </row>
    <row r="22" spans="1:14" x14ac:dyDescent="0.2">
      <c r="A22" s="57" t="s">
        <v>23</v>
      </c>
      <c r="B22" s="54">
        <f>'Stromkosten Anlage 1'!B26</f>
        <v>0</v>
      </c>
      <c r="C22" s="54">
        <f>'Stromkosten Anlage 1'!C26</f>
        <v>0</v>
      </c>
      <c r="D22" s="54">
        <f t="shared" si="0"/>
        <v>0</v>
      </c>
      <c r="E22" s="56">
        <f>'Stromkosten Anlage 1'!E26</f>
        <v>0</v>
      </c>
      <c r="F22" s="256">
        <f>'Stromkosten Anlage 1'!F26</f>
        <v>0</v>
      </c>
      <c r="G22" s="40"/>
    </row>
    <row r="23" spans="1:14" x14ac:dyDescent="0.2">
      <c r="A23" s="57" t="s">
        <v>24</v>
      </c>
      <c r="B23" s="54">
        <f>'Stromkosten Anlage 1'!B27</f>
        <v>0</v>
      </c>
      <c r="C23" s="54">
        <f>'Stromkosten Anlage 1'!C27</f>
        <v>0</v>
      </c>
      <c r="D23" s="54">
        <f t="shared" si="0"/>
        <v>0</v>
      </c>
      <c r="E23" s="56">
        <f>'Stromkosten Anlage 1'!E27</f>
        <v>0</v>
      </c>
      <c r="F23" s="256">
        <f>'Stromkosten Anlage 1'!F27</f>
        <v>0</v>
      </c>
      <c r="G23" s="40"/>
      <c r="N23" s="60"/>
    </row>
    <row r="24" spans="1:14" x14ac:dyDescent="0.2">
      <c r="A24" s="57" t="s">
        <v>25</v>
      </c>
      <c r="B24" s="54">
        <f>'Stromkosten Anlage 1'!B28</f>
        <v>0</v>
      </c>
      <c r="C24" s="54">
        <f>'Stromkosten Anlage 1'!C28</f>
        <v>0</v>
      </c>
      <c r="D24" s="54">
        <f t="shared" si="0"/>
        <v>0</v>
      </c>
      <c r="E24" s="56">
        <f>'Stromkosten Anlage 1'!E28</f>
        <v>0</v>
      </c>
      <c r="F24" s="256">
        <f>'Stromkosten Anlage 1'!F28</f>
        <v>0</v>
      </c>
      <c r="G24" s="40"/>
    </row>
    <row r="25" spans="1:14" ht="13.5" thickBot="1" x14ac:dyDescent="0.25">
      <c r="A25" s="181" t="s">
        <v>26</v>
      </c>
      <c r="B25" s="182">
        <f>'Stromkosten Anlage 1'!B29</f>
        <v>0</v>
      </c>
      <c r="C25" s="182">
        <f>'Stromkosten Anlage 1'!C29</f>
        <v>0</v>
      </c>
      <c r="D25" s="197">
        <f t="shared" si="0"/>
        <v>0</v>
      </c>
      <c r="E25" s="56">
        <f>'Stromkosten Anlage 1'!E29</f>
        <v>0</v>
      </c>
      <c r="F25" s="256">
        <f>'Stromkosten Anlage 1'!F29</f>
        <v>0</v>
      </c>
      <c r="G25" s="40"/>
    </row>
    <row r="26" spans="1:14" ht="16.149999999999999" customHeight="1" thickTop="1" thickBot="1" x14ac:dyDescent="0.25">
      <c r="A26" s="184"/>
      <c r="B26" s="185">
        <f>SUM(B14:B25)</f>
        <v>0</v>
      </c>
      <c r="C26" s="185">
        <f>SUM(C14:C25)</f>
        <v>0</v>
      </c>
      <c r="D26" s="185">
        <f>+B26+C26</f>
        <v>0</v>
      </c>
      <c r="E26" s="186">
        <f>SUM(E14:E25)</f>
        <v>0</v>
      </c>
      <c r="F26" s="187">
        <f>SUM(F14:F25)</f>
        <v>0</v>
      </c>
      <c r="G26" s="59"/>
    </row>
    <row r="28" spans="1:14" ht="36.6" customHeight="1" thickBot="1" x14ac:dyDescent="0.25">
      <c r="A28" s="36" t="s">
        <v>55</v>
      </c>
      <c r="J28" s="37"/>
      <c r="K28" s="38"/>
      <c r="L28" s="33"/>
      <c r="M28" s="39"/>
      <c r="N28" s="40"/>
    </row>
    <row r="29" spans="1:14" ht="13.9" customHeight="1" x14ac:dyDescent="0.2">
      <c r="A29" s="315" t="s">
        <v>56</v>
      </c>
      <c r="B29" s="316"/>
      <c r="C29" s="317"/>
      <c r="D29" s="62"/>
      <c r="E29" s="63">
        <f>+E81</f>
        <v>0</v>
      </c>
      <c r="F29" s="64" t="s">
        <v>57</v>
      </c>
      <c r="H29" s="61"/>
      <c r="I29" s="33"/>
      <c r="J29" s="33"/>
      <c r="K29" s="33"/>
      <c r="L29" s="33"/>
    </row>
    <row r="30" spans="1:14" ht="16.149999999999999" customHeight="1" thickBot="1" x14ac:dyDescent="0.25">
      <c r="A30" s="318" t="s">
        <v>58</v>
      </c>
      <c r="B30" s="319"/>
      <c r="C30" s="320"/>
      <c r="D30" s="65"/>
      <c r="E30" s="66">
        <f>+E81</f>
        <v>0</v>
      </c>
      <c r="F30" s="67" t="s">
        <v>57</v>
      </c>
      <c r="I30" s="61"/>
      <c r="J30" s="33"/>
      <c r="K30" s="33"/>
      <c r="L30" s="33"/>
    </row>
    <row r="31" spans="1:14" ht="15" customHeight="1" thickTop="1" thickBot="1" x14ac:dyDescent="0.25">
      <c r="A31" s="321" t="s">
        <v>59</v>
      </c>
      <c r="B31" s="322"/>
      <c r="C31" s="323"/>
      <c r="D31" s="68"/>
      <c r="E31" s="69">
        <f>+E29-E30</f>
        <v>0</v>
      </c>
      <c r="F31" s="70" t="s">
        <v>57</v>
      </c>
      <c r="H31" s="61"/>
      <c r="I31" s="61"/>
      <c r="J31" s="33"/>
      <c r="K31" s="33"/>
      <c r="L31" s="33"/>
    </row>
    <row r="32" spans="1:14" ht="15" customHeight="1" x14ac:dyDescent="0.2">
      <c r="A32" s="332"/>
      <c r="B32" s="332"/>
      <c r="C32" s="332"/>
      <c r="D32" s="33"/>
      <c r="E32" s="37"/>
      <c r="F32" s="61"/>
      <c r="I32" s="61"/>
      <c r="J32" s="61"/>
      <c r="K32" s="33"/>
      <c r="L32" s="33"/>
      <c r="M32" s="33"/>
    </row>
    <row r="33" spans="1:14" ht="36.6" customHeight="1" thickBot="1" x14ac:dyDescent="0.25">
      <c r="A33" s="36" t="s">
        <v>60</v>
      </c>
      <c r="J33" s="37"/>
      <c r="K33" s="38"/>
      <c r="L33" s="33"/>
      <c r="M33" s="39"/>
      <c r="N33" s="40"/>
    </row>
    <row r="34" spans="1:14" x14ac:dyDescent="0.2">
      <c r="A34" s="333"/>
      <c r="B34" s="334"/>
      <c r="C34" s="71"/>
      <c r="D34" s="72">
        <f>+$B$1</f>
        <v>2020</v>
      </c>
      <c r="E34" s="73">
        <f>+D34-1</f>
        <v>2019</v>
      </c>
      <c r="F34" s="74" t="s">
        <v>61</v>
      </c>
      <c r="H34" s="33"/>
      <c r="I34" s="33"/>
      <c r="J34" s="33"/>
      <c r="K34" s="33"/>
      <c r="L34" s="33"/>
    </row>
    <row r="35" spans="1:14" x14ac:dyDescent="0.2">
      <c r="A35" s="75" t="s">
        <v>62</v>
      </c>
      <c r="B35" s="76"/>
      <c r="C35" s="77" t="s">
        <v>8</v>
      </c>
      <c r="D35" s="78">
        <f>+D26</f>
        <v>0</v>
      </c>
      <c r="E35" s="79"/>
      <c r="F35" s="80" t="e">
        <f t="shared" ref="F35:F42" si="1">(D35*100/E35)-100</f>
        <v>#DIV/0!</v>
      </c>
      <c r="H35" s="33"/>
      <c r="I35" s="33"/>
      <c r="J35" s="33"/>
      <c r="K35" s="33"/>
      <c r="L35" s="33"/>
    </row>
    <row r="36" spans="1:14" ht="15" customHeight="1" x14ac:dyDescent="0.2">
      <c r="A36" s="342" t="s">
        <v>63</v>
      </c>
      <c r="B36" s="343"/>
      <c r="C36" s="81" t="s">
        <v>64</v>
      </c>
      <c r="D36" s="82" t="e">
        <f>C26/(B26+C26)*100</f>
        <v>#DIV/0!</v>
      </c>
      <c r="E36" s="83"/>
      <c r="F36" s="80" t="e">
        <f t="shared" si="1"/>
        <v>#DIV/0!</v>
      </c>
      <c r="H36" s="33"/>
      <c r="I36" s="33"/>
      <c r="J36" s="33"/>
      <c r="K36" s="33"/>
      <c r="L36" s="33"/>
    </row>
    <row r="37" spans="1:14" x14ac:dyDescent="0.2">
      <c r="A37" s="342" t="s">
        <v>65</v>
      </c>
      <c r="B37" s="343"/>
      <c r="C37" s="81" t="s">
        <v>9</v>
      </c>
      <c r="D37" s="84">
        <f>MAX(E14:E25)</f>
        <v>0</v>
      </c>
      <c r="E37" s="85"/>
      <c r="F37" s="80" t="e">
        <f t="shared" si="1"/>
        <v>#DIV/0!</v>
      </c>
    </row>
    <row r="38" spans="1:14" x14ac:dyDescent="0.2">
      <c r="A38" s="344" t="s">
        <v>66</v>
      </c>
      <c r="B38" s="345"/>
      <c r="C38" s="86" t="s">
        <v>9</v>
      </c>
      <c r="D38" s="85">
        <f>ROUND(SUM(E14:E25)/12,2)</f>
        <v>0</v>
      </c>
      <c r="E38" s="85"/>
      <c r="F38" s="80" t="e">
        <f t="shared" si="1"/>
        <v>#DIV/0!</v>
      </c>
    </row>
    <row r="39" spans="1:14" x14ac:dyDescent="0.2">
      <c r="A39" s="342" t="s">
        <v>67</v>
      </c>
      <c r="B39" s="343"/>
      <c r="C39" s="81" t="s">
        <v>68</v>
      </c>
      <c r="D39" s="87" t="e">
        <f>(B26+C26)/D37</f>
        <v>#DIV/0!</v>
      </c>
      <c r="E39" s="54"/>
      <c r="F39" s="80" t="e">
        <f t="shared" si="1"/>
        <v>#DIV/0!</v>
      </c>
    </row>
    <row r="40" spans="1:14" ht="13.5" thickBot="1" x14ac:dyDescent="0.25">
      <c r="A40" s="346" t="s">
        <v>69</v>
      </c>
      <c r="B40" s="347"/>
      <c r="C40" s="88" t="s">
        <v>68</v>
      </c>
      <c r="D40" s="89" t="e">
        <f>D26/D38</f>
        <v>#DIV/0!</v>
      </c>
      <c r="E40" s="89"/>
      <c r="F40" s="90" t="e">
        <f t="shared" si="1"/>
        <v>#DIV/0!</v>
      </c>
      <c r="H40" s="43"/>
    </row>
    <row r="41" spans="1:14" x14ac:dyDescent="0.2">
      <c r="A41" s="330" t="s">
        <v>70</v>
      </c>
      <c r="B41" s="331"/>
      <c r="C41" s="91" t="s">
        <v>38</v>
      </c>
      <c r="D41" s="92" t="e">
        <f>+F81</f>
        <v>#DIV/0!</v>
      </c>
      <c r="E41" s="93"/>
      <c r="F41" s="94" t="e">
        <f t="shared" si="1"/>
        <v>#DIV/0!</v>
      </c>
    </row>
    <row r="42" spans="1:14" ht="13.5" thickBot="1" x14ac:dyDescent="0.25">
      <c r="A42" s="335" t="s">
        <v>71</v>
      </c>
      <c r="B42" s="336"/>
      <c r="C42" s="95" t="s">
        <v>38</v>
      </c>
      <c r="D42" s="96" t="e">
        <f>(E81-E80)/E47*100</f>
        <v>#DIV/0!</v>
      </c>
      <c r="E42" s="97"/>
      <c r="F42" s="90" t="e">
        <f t="shared" si="1"/>
        <v>#DIV/0!</v>
      </c>
    </row>
    <row r="43" spans="1:14" x14ac:dyDescent="0.2">
      <c r="A43" s="33"/>
      <c r="B43" s="33"/>
      <c r="C43" s="33"/>
      <c r="D43" s="33"/>
      <c r="E43" s="33"/>
      <c r="F43" s="33"/>
      <c r="G43" s="33"/>
      <c r="K43" s="38"/>
      <c r="M43" s="40"/>
      <c r="N43" s="98"/>
    </row>
    <row r="44" spans="1:14" ht="39" customHeight="1" thickBot="1" x14ac:dyDescent="0.25">
      <c r="A44" s="36" t="s">
        <v>72</v>
      </c>
      <c r="J44" s="37"/>
      <c r="K44" s="38"/>
      <c r="L44" s="33"/>
      <c r="M44" s="39"/>
      <c r="N44" s="40"/>
    </row>
    <row r="45" spans="1:14" x14ac:dyDescent="0.2">
      <c r="A45" s="99" t="s">
        <v>52</v>
      </c>
      <c r="B45" s="100"/>
      <c r="C45" s="100"/>
      <c r="D45" s="100"/>
      <c r="E45" s="55">
        <f>B26</f>
        <v>0</v>
      </c>
      <c r="F45" s="101" t="s">
        <v>8</v>
      </c>
      <c r="G45" s="102"/>
      <c r="K45" s="38"/>
      <c r="M45" s="40"/>
      <c r="N45" s="39"/>
    </row>
    <row r="46" spans="1:14" ht="13.5" thickBot="1" x14ac:dyDescent="0.25">
      <c r="A46" s="103" t="s">
        <v>53</v>
      </c>
      <c r="B46" s="104"/>
      <c r="C46" s="104"/>
      <c r="D46" s="104"/>
      <c r="E46" s="89">
        <f>C26</f>
        <v>0</v>
      </c>
      <c r="F46" s="105" t="s">
        <v>8</v>
      </c>
      <c r="G46" s="102"/>
      <c r="J46" s="37"/>
      <c r="K46" s="38"/>
      <c r="L46" s="33"/>
      <c r="M46" s="40"/>
      <c r="N46" s="40"/>
    </row>
    <row r="47" spans="1:14" x14ac:dyDescent="0.2">
      <c r="A47" s="106" t="s">
        <v>73</v>
      </c>
      <c r="B47" s="107"/>
      <c r="C47" s="107"/>
      <c r="D47" s="107"/>
      <c r="E47" s="108">
        <f>SUM(E45:E46)</f>
        <v>0</v>
      </c>
      <c r="F47" s="109" t="s">
        <v>8</v>
      </c>
      <c r="G47" s="102"/>
      <c r="J47" s="37"/>
      <c r="K47" s="38"/>
      <c r="L47" s="33"/>
      <c r="M47" s="40"/>
      <c r="N47" s="40"/>
    </row>
    <row r="48" spans="1:14" x14ac:dyDescent="0.2">
      <c r="A48" s="110" t="s">
        <v>74</v>
      </c>
      <c r="B48" s="111"/>
      <c r="C48" s="111"/>
      <c r="D48" s="111"/>
      <c r="E48" s="58">
        <f>D37</f>
        <v>0</v>
      </c>
      <c r="F48" s="112" t="s">
        <v>9</v>
      </c>
      <c r="G48" s="102"/>
      <c r="J48" s="37"/>
      <c r="K48" s="38"/>
      <c r="L48" s="33"/>
      <c r="M48" s="40"/>
      <c r="N48" s="40"/>
    </row>
    <row r="49" spans="1:14" ht="13.5" hidden="1" thickBot="1" x14ac:dyDescent="0.25">
      <c r="A49" s="113" t="s">
        <v>75</v>
      </c>
      <c r="B49" s="114"/>
      <c r="C49" s="114"/>
      <c r="D49" s="114"/>
      <c r="E49" s="115">
        <f>E26</f>
        <v>0</v>
      </c>
      <c r="F49" s="116" t="s">
        <v>9</v>
      </c>
      <c r="G49" s="102"/>
      <c r="J49" s="37"/>
      <c r="K49" s="38"/>
      <c r="L49" s="33"/>
      <c r="M49" s="40"/>
      <c r="N49" s="40"/>
    </row>
    <row r="50" spans="1:14" ht="36.6" customHeight="1" thickBot="1" x14ac:dyDescent="0.25">
      <c r="A50" s="117" t="s">
        <v>76</v>
      </c>
      <c r="B50" s="102"/>
      <c r="C50" s="102"/>
      <c r="D50" s="102"/>
      <c r="E50" s="102"/>
      <c r="F50" s="102"/>
      <c r="G50" s="102"/>
      <c r="J50" s="37"/>
      <c r="K50" s="38"/>
      <c r="L50" s="33"/>
      <c r="M50" s="39"/>
      <c r="N50" s="40"/>
    </row>
    <row r="51" spans="1:14" ht="13.5" hidden="1" thickBot="1" x14ac:dyDescent="0.25">
      <c r="A51" s="118" t="s">
        <v>5</v>
      </c>
      <c r="B51" s="119" t="s">
        <v>77</v>
      </c>
      <c r="C51" s="120" t="s">
        <v>9</v>
      </c>
      <c r="D51" s="120" t="s">
        <v>78</v>
      </c>
      <c r="E51" s="120" t="s">
        <v>57</v>
      </c>
      <c r="F51" s="121" t="s">
        <v>38</v>
      </c>
      <c r="G51" s="102"/>
      <c r="H51" s="37"/>
      <c r="I51" s="33"/>
      <c r="J51" s="33"/>
      <c r="K51" s="39"/>
      <c r="L51" s="40"/>
    </row>
    <row r="52" spans="1:14" ht="13.5" hidden="1" thickBot="1" x14ac:dyDescent="0.25">
      <c r="A52" s="122"/>
      <c r="B52" s="123" t="s">
        <v>79</v>
      </c>
      <c r="C52" s="124">
        <f>+E49</f>
        <v>0</v>
      </c>
      <c r="D52" s="125">
        <v>0</v>
      </c>
      <c r="E52" s="126">
        <f>C52*D52</f>
        <v>0</v>
      </c>
      <c r="F52" s="127" t="e">
        <f>+ROUND(E52/$E$47*100,2)</f>
        <v>#DIV/0!</v>
      </c>
      <c r="G52" s="102"/>
      <c r="H52" s="128"/>
      <c r="I52" s="33"/>
      <c r="J52" s="33"/>
      <c r="K52" s="39"/>
      <c r="L52" s="40"/>
    </row>
    <row r="53" spans="1:14" ht="13.5" hidden="1" thickBot="1" x14ac:dyDescent="0.25">
      <c r="A53" s="122"/>
      <c r="B53" s="129"/>
      <c r="C53" s="130"/>
      <c r="D53" s="131"/>
      <c r="E53" s="126"/>
      <c r="F53" s="127"/>
      <c r="G53" s="102"/>
      <c r="H53" s="37"/>
      <c r="I53" s="33"/>
      <c r="J53" s="33"/>
      <c r="K53" s="39"/>
      <c r="L53" s="40"/>
    </row>
    <row r="54" spans="1:14" ht="13.5" hidden="1" thickBot="1" x14ac:dyDescent="0.25">
      <c r="A54" s="132" t="s">
        <v>80</v>
      </c>
      <c r="B54" s="133"/>
      <c r="C54" s="134"/>
      <c r="D54" s="133"/>
      <c r="E54" s="135">
        <f>SUM(E52:E53)</f>
        <v>0</v>
      </c>
      <c r="F54" s="136" t="e">
        <f>+ROUND(E54/$E$47*100,2)</f>
        <v>#DIV/0!</v>
      </c>
      <c r="G54" s="102"/>
      <c r="H54" s="137"/>
      <c r="I54" s="137"/>
      <c r="J54" s="33"/>
      <c r="K54" s="33"/>
      <c r="L54" s="33"/>
    </row>
    <row r="55" spans="1:14" ht="23.25" hidden="1" customHeight="1" thickBot="1" x14ac:dyDescent="0.25">
      <c r="A55" s="138"/>
      <c r="B55" s="139"/>
      <c r="C55" s="140"/>
      <c r="D55" s="141"/>
      <c r="E55" s="142"/>
      <c r="F55" s="142"/>
      <c r="G55" s="102"/>
      <c r="H55" s="137"/>
      <c r="I55" s="137"/>
      <c r="J55" s="33"/>
      <c r="K55" s="33"/>
      <c r="L55" s="33"/>
      <c r="M55" s="143"/>
      <c r="N55" s="143"/>
    </row>
    <row r="56" spans="1:14" ht="13.5" thickBot="1" x14ac:dyDescent="0.25">
      <c r="A56" s="144" t="s">
        <v>81</v>
      </c>
      <c r="B56" s="145" t="s">
        <v>77</v>
      </c>
      <c r="C56" s="146" t="s">
        <v>8</v>
      </c>
      <c r="D56" s="147" t="s">
        <v>38</v>
      </c>
      <c r="E56" s="148" t="s">
        <v>57</v>
      </c>
      <c r="F56" s="149" t="s">
        <v>38</v>
      </c>
      <c r="G56" s="102"/>
      <c r="H56" s="137"/>
      <c r="I56" s="137"/>
      <c r="J56" s="33"/>
      <c r="K56" s="33"/>
      <c r="L56" s="33"/>
      <c r="M56" s="143"/>
      <c r="N56" s="143"/>
    </row>
    <row r="57" spans="1:14" x14ac:dyDescent="0.2">
      <c r="A57" s="150" t="s">
        <v>52</v>
      </c>
      <c r="B57" s="151" t="s">
        <v>82</v>
      </c>
      <c r="C57" s="152">
        <f>+SUM(B14:B25)</f>
        <v>0</v>
      </c>
      <c r="D57" s="153"/>
      <c r="E57" s="154">
        <f>ROUND(D57*C57/100,2)</f>
        <v>0</v>
      </c>
      <c r="F57" s="155"/>
      <c r="G57" s="102"/>
      <c r="H57" s="128"/>
      <c r="I57" s="137"/>
      <c r="J57" s="33"/>
      <c r="K57" s="33"/>
      <c r="L57" s="33"/>
      <c r="M57" s="143"/>
      <c r="N57" s="143"/>
    </row>
    <row r="58" spans="1:14" ht="13.5" thickBot="1" x14ac:dyDescent="0.25">
      <c r="A58" s="156" t="s">
        <v>53</v>
      </c>
      <c r="B58" s="157" t="s">
        <v>82</v>
      </c>
      <c r="C58" s="158">
        <f>+SUM(C14:C25)</f>
        <v>0</v>
      </c>
      <c r="D58" s="159"/>
      <c r="E58" s="160">
        <f>ROUND(D58*C58/100,2)</f>
        <v>0</v>
      </c>
      <c r="F58" s="161"/>
      <c r="G58" s="102"/>
      <c r="H58" s="137"/>
      <c r="I58" s="137"/>
      <c r="J58" s="33"/>
      <c r="K58" s="33"/>
      <c r="L58" s="33"/>
      <c r="M58" s="143"/>
      <c r="N58" s="143"/>
    </row>
    <row r="59" spans="1:14" ht="16.5" customHeight="1" thickBot="1" x14ac:dyDescent="0.25">
      <c r="A59" s="188" t="s">
        <v>27</v>
      </c>
      <c r="B59" s="189"/>
      <c r="C59" s="190">
        <f>SUM(C57:C58)</f>
        <v>0</v>
      </c>
      <c r="D59" s="195" t="e">
        <f>AVERAGE(D57:D58)</f>
        <v>#DIV/0!</v>
      </c>
      <c r="E59" s="191">
        <f>SUM(E57:E58)</f>
        <v>0</v>
      </c>
      <c r="F59" s="192" t="e">
        <f>+ROUND(E59/C59*100,2)</f>
        <v>#DIV/0!</v>
      </c>
      <c r="G59" s="102"/>
      <c r="H59" s="162"/>
      <c r="I59" s="137"/>
      <c r="J59" s="33"/>
      <c r="K59" s="33"/>
      <c r="L59" s="33"/>
      <c r="M59" s="143"/>
      <c r="N59" s="143"/>
    </row>
    <row r="60" spans="1:14" ht="14.25" thickTop="1" thickBot="1" x14ac:dyDescent="0.25">
      <c r="A60" s="337" t="s">
        <v>37</v>
      </c>
      <c r="B60" s="338"/>
      <c r="C60" s="338"/>
      <c r="D60" s="339"/>
      <c r="E60" s="193">
        <f>+E54+SUM(E59:E59)</f>
        <v>0</v>
      </c>
      <c r="F60" s="194" t="e">
        <f>+ROUND(E60/$E$47*100,2)</f>
        <v>#DIV/0!</v>
      </c>
      <c r="G60" s="102"/>
      <c r="H60" s="137"/>
      <c r="I60" s="137"/>
      <c r="J60" s="33"/>
      <c r="K60" s="33"/>
      <c r="L60" s="33"/>
      <c r="M60" s="143"/>
      <c r="N60" s="143"/>
    </row>
    <row r="61" spans="1:14" ht="49.9" customHeight="1" thickBot="1" x14ac:dyDescent="0.25">
      <c r="A61" s="117" t="s">
        <v>83</v>
      </c>
      <c r="B61" s="102"/>
      <c r="C61" s="102"/>
      <c r="D61" s="102"/>
      <c r="E61" s="102"/>
      <c r="F61" s="102"/>
      <c r="G61" s="102"/>
      <c r="J61" s="37"/>
      <c r="K61" s="38"/>
      <c r="L61" s="33"/>
      <c r="M61" s="39"/>
      <c r="N61" s="40"/>
    </row>
    <row r="62" spans="1:14" x14ac:dyDescent="0.2">
      <c r="A62" s="118" t="s">
        <v>5</v>
      </c>
      <c r="B62" s="73" t="s">
        <v>77</v>
      </c>
      <c r="C62" s="163" t="s">
        <v>9</v>
      </c>
      <c r="D62" s="120" t="s">
        <v>78</v>
      </c>
      <c r="E62" s="164" t="s">
        <v>57</v>
      </c>
      <c r="F62" s="165" t="s">
        <v>38</v>
      </c>
      <c r="G62" s="102"/>
      <c r="I62" s="33"/>
      <c r="J62" s="33"/>
      <c r="K62" s="39"/>
      <c r="L62" s="40"/>
    </row>
    <row r="63" spans="1:14" x14ac:dyDescent="0.2">
      <c r="A63" s="122"/>
      <c r="B63" s="129" t="s">
        <v>82</v>
      </c>
      <c r="C63" s="257">
        <f>+$D$37</f>
        <v>0</v>
      </c>
      <c r="D63" s="173">
        <f>'Stromkosten Anlage 1'!M62</f>
        <v>0</v>
      </c>
      <c r="E63" s="126">
        <f>+C63*D63</f>
        <v>0</v>
      </c>
      <c r="F63" s="127" t="e">
        <f>ROUND(E63/$D$26*100,2)</f>
        <v>#DIV/0!</v>
      </c>
      <c r="G63" s="102"/>
      <c r="I63" s="33"/>
      <c r="J63" s="33"/>
      <c r="K63" s="39"/>
      <c r="L63" s="40"/>
    </row>
    <row r="64" spans="1:14" ht="13.5" thickBot="1" x14ac:dyDescent="0.25">
      <c r="A64" s="166"/>
      <c r="B64" s="167"/>
      <c r="C64" s="158"/>
      <c r="D64" s="168"/>
      <c r="E64" s="160"/>
      <c r="F64" s="161"/>
      <c r="G64" s="102"/>
      <c r="I64" s="33"/>
      <c r="J64" s="33"/>
      <c r="K64" s="39"/>
      <c r="L64" s="40"/>
    </row>
    <row r="65" spans="1:14" ht="13.5" thickBot="1" x14ac:dyDescent="0.25">
      <c r="A65" s="327" t="s">
        <v>80</v>
      </c>
      <c r="B65" s="328"/>
      <c r="C65" s="328"/>
      <c r="D65" s="329"/>
      <c r="E65" s="69">
        <f>SUM(E63:E64)</f>
        <v>0</v>
      </c>
      <c r="F65" s="250" t="e">
        <f>+ROUND(E65/$E$47*100,2)</f>
        <v>#DIV/0!</v>
      </c>
      <c r="G65" s="102"/>
      <c r="I65" s="137"/>
      <c r="J65" s="33"/>
      <c r="K65" s="33"/>
      <c r="L65" s="33"/>
    </row>
    <row r="66" spans="1:14" ht="23.25" customHeight="1" thickBot="1" x14ac:dyDescent="0.25">
      <c r="A66" s="139"/>
      <c r="B66" s="139"/>
      <c r="C66" s="169"/>
      <c r="D66" s="170"/>
      <c r="E66" s="142"/>
      <c r="F66" s="142"/>
      <c r="G66" s="102"/>
      <c r="I66" s="137"/>
      <c r="J66" s="33"/>
      <c r="K66" s="33"/>
      <c r="L66" s="33"/>
      <c r="M66" s="143"/>
      <c r="N66" s="143"/>
    </row>
    <row r="67" spans="1:14" x14ac:dyDescent="0.2">
      <c r="A67" s="118" t="s">
        <v>81</v>
      </c>
      <c r="B67" s="73" t="s">
        <v>77</v>
      </c>
      <c r="C67" s="163" t="s">
        <v>8</v>
      </c>
      <c r="D67" s="120" t="s">
        <v>38</v>
      </c>
      <c r="E67" s="164" t="s">
        <v>57</v>
      </c>
      <c r="F67" s="165" t="s">
        <v>38</v>
      </c>
      <c r="G67" s="102"/>
      <c r="H67" s="137"/>
      <c r="I67" s="137"/>
      <c r="J67" s="33"/>
      <c r="K67" s="33"/>
      <c r="L67" s="33"/>
      <c r="M67" s="143"/>
      <c r="N67" s="143"/>
    </row>
    <row r="68" spans="1:14" x14ac:dyDescent="0.2">
      <c r="A68" s="171" t="s">
        <v>27</v>
      </c>
      <c r="B68" s="123" t="s">
        <v>82</v>
      </c>
      <c r="C68" s="172">
        <f>+SUM(D14:D25)</f>
        <v>0</v>
      </c>
      <c r="D68" s="173">
        <f>'Stromkosten Anlage 1'!M60</f>
        <v>0</v>
      </c>
      <c r="E68" s="126">
        <f>+C68*D68/100</f>
        <v>0</v>
      </c>
      <c r="F68" s="127" t="e">
        <f>+ROUND(E68/C68*100,2)</f>
        <v>#DIV/0!</v>
      </c>
      <c r="G68" s="102"/>
      <c r="H68" s="174"/>
      <c r="I68" s="128"/>
      <c r="J68" s="33"/>
      <c r="K68" s="33"/>
      <c r="L68" s="33"/>
      <c r="M68" s="143"/>
      <c r="N68" s="143"/>
    </row>
    <row r="69" spans="1:14" ht="13.5" thickBot="1" x14ac:dyDescent="0.25">
      <c r="A69" s="340" t="s">
        <v>84</v>
      </c>
      <c r="B69" s="341"/>
      <c r="C69" s="158">
        <f>D26</f>
        <v>0</v>
      </c>
      <c r="D69" s="258">
        <v>0.11</v>
      </c>
      <c r="E69" s="160">
        <f>C69*D69/100</f>
        <v>0</v>
      </c>
      <c r="F69" s="161" t="e">
        <f>+ROUND(E69/C69*100,2)</f>
        <v>#DIV/0!</v>
      </c>
      <c r="G69" s="175"/>
      <c r="H69" s="174"/>
      <c r="I69" s="137"/>
      <c r="J69" s="33"/>
      <c r="K69" s="33"/>
      <c r="L69" s="33"/>
      <c r="M69" s="143"/>
      <c r="N69" s="143"/>
    </row>
    <row r="70" spans="1:14" ht="13.5" thickBot="1" x14ac:dyDescent="0.25">
      <c r="A70" s="259" t="s">
        <v>85</v>
      </c>
      <c r="B70" s="260"/>
      <c r="C70" s="261"/>
      <c r="D70" s="262"/>
      <c r="E70" s="263">
        <f>+E68+E69</f>
        <v>0</v>
      </c>
      <c r="F70" s="264"/>
      <c r="G70" s="102"/>
      <c r="H70" s="162"/>
      <c r="I70" s="137"/>
      <c r="J70" s="33"/>
      <c r="K70" s="33"/>
      <c r="L70" s="33"/>
      <c r="M70" s="143"/>
      <c r="N70" s="143"/>
    </row>
    <row r="71" spans="1:14" ht="13.5" thickBot="1" x14ac:dyDescent="0.25">
      <c r="A71" s="327" t="s">
        <v>86</v>
      </c>
      <c r="B71" s="328"/>
      <c r="C71" s="328"/>
      <c r="D71" s="329"/>
      <c r="E71" s="69">
        <f>+E65+E70</f>
        <v>0</v>
      </c>
      <c r="F71" s="250" t="e">
        <f>+ROUND(E71/$E$47*100,2)</f>
        <v>#DIV/0!</v>
      </c>
      <c r="G71" s="102"/>
      <c r="H71" s="137"/>
      <c r="I71" s="137"/>
      <c r="J71" s="33"/>
      <c r="K71" s="33"/>
      <c r="L71" s="33"/>
    </row>
    <row r="72" spans="1:14" ht="36.6" customHeight="1" thickBot="1" x14ac:dyDescent="0.25">
      <c r="A72" s="117" t="s">
        <v>87</v>
      </c>
      <c r="B72" s="102"/>
      <c r="C72" s="102"/>
      <c r="D72" s="102"/>
      <c r="E72" s="102"/>
      <c r="F72" s="102"/>
      <c r="G72" s="102"/>
      <c r="J72" s="37"/>
      <c r="K72" s="38"/>
      <c r="L72" s="33"/>
      <c r="M72" s="39"/>
      <c r="N72" s="40"/>
    </row>
    <row r="73" spans="1:14" x14ac:dyDescent="0.2">
      <c r="A73" s="251" t="s">
        <v>88</v>
      </c>
      <c r="B73" s="119"/>
      <c r="C73" s="252"/>
      <c r="D73" s="119"/>
      <c r="E73" s="63">
        <f>+E60+E71</f>
        <v>0</v>
      </c>
      <c r="F73" s="249" t="e">
        <f>+ROUND(E73/$E$47*100,2)</f>
        <v>#DIV/0!</v>
      </c>
      <c r="G73" s="102"/>
      <c r="H73" s="33"/>
      <c r="I73" s="33"/>
      <c r="J73" s="33"/>
      <c r="K73" s="33"/>
      <c r="L73" s="33"/>
    </row>
    <row r="74" spans="1:14" x14ac:dyDescent="0.2">
      <c r="A74" s="171" t="s">
        <v>89</v>
      </c>
      <c r="B74" s="129"/>
      <c r="C74" s="130"/>
      <c r="D74" s="129"/>
      <c r="E74" s="126">
        <f>+'Stromkosten Anlage 2'!P52</f>
        <v>0</v>
      </c>
      <c r="F74" s="127" t="e">
        <f t="shared" ref="F74:F80" si="2">+ROUND(E74/$E$47*100,2)</f>
        <v>#DIV/0!</v>
      </c>
      <c r="G74" s="102"/>
      <c r="H74" s="33"/>
      <c r="I74" s="33"/>
      <c r="J74" s="33"/>
      <c r="K74" s="33"/>
      <c r="L74" s="33"/>
    </row>
    <row r="75" spans="1:14" x14ac:dyDescent="0.2">
      <c r="A75" s="171" t="s">
        <v>116</v>
      </c>
      <c r="B75" s="129"/>
      <c r="C75" s="130"/>
      <c r="D75" s="129"/>
      <c r="E75" s="126">
        <f>+'Stromkosten Anlage 2'!J52</f>
        <v>0</v>
      </c>
      <c r="F75" s="127" t="e">
        <f t="shared" si="2"/>
        <v>#DIV/0!</v>
      </c>
      <c r="G75" s="102"/>
      <c r="H75" s="33"/>
      <c r="I75" s="33"/>
      <c r="J75" s="33"/>
      <c r="K75" s="33"/>
      <c r="L75" s="33"/>
    </row>
    <row r="76" spans="1:14" x14ac:dyDescent="0.2">
      <c r="A76" s="171" t="s">
        <v>30</v>
      </c>
      <c r="B76" s="129"/>
      <c r="C76" s="130"/>
      <c r="D76" s="129"/>
      <c r="E76" s="126">
        <f>+'Stromkosten Anlage 2'!G52</f>
        <v>0</v>
      </c>
      <c r="F76" s="127" t="e">
        <f t="shared" si="2"/>
        <v>#DIV/0!</v>
      </c>
      <c r="G76" s="102"/>
      <c r="H76" s="61"/>
      <c r="I76" s="33"/>
      <c r="J76" s="33"/>
      <c r="K76" s="33"/>
      <c r="L76" s="33"/>
    </row>
    <row r="77" spans="1:14" x14ac:dyDescent="0.2">
      <c r="A77" s="171" t="s">
        <v>31</v>
      </c>
      <c r="B77" s="129"/>
      <c r="C77" s="130"/>
      <c r="D77" s="129"/>
      <c r="E77" s="126">
        <f>+'Stromkosten Anlage 2'!H52</f>
        <v>0</v>
      </c>
      <c r="F77" s="127" t="e">
        <f t="shared" si="2"/>
        <v>#DIV/0!</v>
      </c>
      <c r="G77" s="102"/>
      <c r="H77" s="61"/>
      <c r="I77" s="33"/>
      <c r="J77" s="33"/>
      <c r="K77" s="33"/>
      <c r="L77" s="33"/>
    </row>
    <row r="78" spans="1:14" x14ac:dyDescent="0.2">
      <c r="A78" s="171" t="s">
        <v>39</v>
      </c>
      <c r="B78" s="129"/>
      <c r="C78" s="130"/>
      <c r="D78" s="129"/>
      <c r="E78" s="126">
        <f>+'Stromkosten Anlage 2'!I52</f>
        <v>0</v>
      </c>
      <c r="F78" s="127" t="e">
        <f t="shared" si="2"/>
        <v>#DIV/0!</v>
      </c>
      <c r="G78" s="102"/>
      <c r="H78" s="61"/>
      <c r="I78" s="33"/>
      <c r="J78" s="33"/>
      <c r="K78" s="33"/>
      <c r="L78" s="33"/>
    </row>
    <row r="79" spans="1:14" x14ac:dyDescent="0.2">
      <c r="A79" s="171" t="s">
        <v>90</v>
      </c>
      <c r="B79" s="129"/>
      <c r="C79" s="130"/>
      <c r="D79" s="129"/>
      <c r="E79" s="126">
        <f>+'Stromkosten Anlage 2'!K52</f>
        <v>0</v>
      </c>
      <c r="F79" s="127" t="e">
        <f t="shared" si="2"/>
        <v>#DIV/0!</v>
      </c>
      <c r="G79" s="102"/>
      <c r="H79" s="61"/>
      <c r="I79" s="33"/>
      <c r="J79" s="33"/>
      <c r="K79" s="33"/>
      <c r="L79" s="33"/>
    </row>
    <row r="80" spans="1:14" ht="13.5" thickBot="1" x14ac:dyDescent="0.25">
      <c r="A80" s="156" t="s">
        <v>33</v>
      </c>
      <c r="B80" s="167"/>
      <c r="C80" s="253"/>
      <c r="D80" s="167"/>
      <c r="E80" s="160">
        <f>+'Stromkosten Anlage 2'!F52</f>
        <v>0</v>
      </c>
      <c r="F80" s="127" t="e">
        <f t="shared" si="2"/>
        <v>#DIV/0!</v>
      </c>
      <c r="G80" s="102"/>
      <c r="H80" s="61"/>
      <c r="I80" s="33"/>
      <c r="J80" s="33"/>
      <c r="K80" s="33"/>
      <c r="L80" s="33"/>
    </row>
    <row r="81" spans="1:12" ht="13.5" thickBot="1" x14ac:dyDescent="0.25">
      <c r="A81" s="176" t="s">
        <v>91</v>
      </c>
      <c r="B81" s="177"/>
      <c r="C81" s="178"/>
      <c r="D81" s="177"/>
      <c r="E81" s="69">
        <f>+SUM(E73:E80)</f>
        <v>0</v>
      </c>
      <c r="F81" s="250" t="e">
        <f>+ROUND(E81/$E$47*100,2)</f>
        <v>#DIV/0!</v>
      </c>
      <c r="G81" s="102"/>
      <c r="H81" s="61"/>
      <c r="I81" s="33"/>
      <c r="J81" s="33"/>
      <c r="K81" s="33"/>
      <c r="L81" s="33"/>
    </row>
    <row r="82" spans="1:12" x14ac:dyDescent="0.2">
      <c r="A82" s="102"/>
      <c r="B82" s="102"/>
      <c r="C82" s="102"/>
      <c r="D82" s="102"/>
      <c r="E82" s="102"/>
      <c r="F82" s="102"/>
      <c r="G82" s="102"/>
    </row>
    <row r="83" spans="1:12" x14ac:dyDescent="0.2">
      <c r="A83" s="102"/>
      <c r="B83" s="102"/>
      <c r="C83" s="102"/>
      <c r="D83" s="102"/>
      <c r="E83" s="102"/>
      <c r="F83" s="102"/>
      <c r="G83" s="102"/>
    </row>
    <row r="84" spans="1:12" x14ac:dyDescent="0.2">
      <c r="A84" s="102"/>
      <c r="B84" s="102"/>
      <c r="C84" s="102"/>
      <c r="D84" s="102"/>
      <c r="E84" s="102"/>
      <c r="F84" s="102"/>
      <c r="G84" s="102"/>
    </row>
    <row r="85" spans="1:12" x14ac:dyDescent="0.2">
      <c r="A85" s="102"/>
      <c r="B85" s="102"/>
      <c r="C85" s="102"/>
      <c r="D85" s="102"/>
      <c r="E85" s="102"/>
      <c r="F85" s="102"/>
      <c r="G85" s="102"/>
    </row>
    <row r="86" spans="1:12" x14ac:dyDescent="0.2">
      <c r="A86" s="102"/>
      <c r="B86" s="102"/>
      <c r="C86" s="102"/>
      <c r="D86" s="102"/>
      <c r="E86" s="102"/>
      <c r="F86" s="102"/>
      <c r="G86" s="102"/>
    </row>
    <row r="87" spans="1:12" x14ac:dyDescent="0.2">
      <c r="A87" s="102"/>
      <c r="B87" s="102"/>
      <c r="C87" s="102"/>
      <c r="D87" s="102"/>
      <c r="E87" s="102"/>
      <c r="F87" s="102"/>
      <c r="G87" s="102"/>
    </row>
    <row r="88" spans="1:12" x14ac:dyDescent="0.2">
      <c r="A88" s="102"/>
      <c r="B88" s="102"/>
      <c r="C88" s="102"/>
      <c r="D88" s="102"/>
      <c r="E88" s="102"/>
      <c r="F88" s="102"/>
      <c r="G88" s="102"/>
    </row>
    <row r="89" spans="1:12" x14ac:dyDescent="0.2">
      <c r="A89" s="102"/>
      <c r="B89" s="102"/>
      <c r="C89" s="102"/>
      <c r="D89" s="102"/>
      <c r="E89" s="102"/>
      <c r="F89" s="102"/>
      <c r="G89" s="102"/>
    </row>
    <row r="90" spans="1:12" x14ac:dyDescent="0.2">
      <c r="A90" s="102"/>
      <c r="B90" s="102"/>
      <c r="C90" s="102"/>
      <c r="D90" s="102"/>
      <c r="E90" s="102"/>
      <c r="F90" s="102"/>
      <c r="G90" s="102"/>
    </row>
    <row r="91" spans="1:12" x14ac:dyDescent="0.2">
      <c r="A91" s="102"/>
      <c r="B91" s="102"/>
      <c r="C91" s="102"/>
      <c r="D91" s="102"/>
      <c r="E91" s="102"/>
      <c r="F91" s="102"/>
      <c r="G91" s="102"/>
    </row>
    <row r="92" spans="1:12" x14ac:dyDescent="0.2">
      <c r="A92" s="102"/>
      <c r="B92" s="102"/>
      <c r="C92" s="102"/>
      <c r="D92" s="102"/>
      <c r="E92" s="102"/>
      <c r="F92" s="102"/>
      <c r="G92" s="102"/>
    </row>
    <row r="93" spans="1:12" x14ac:dyDescent="0.2">
      <c r="A93" s="102"/>
      <c r="B93" s="102"/>
      <c r="C93" s="102"/>
      <c r="D93" s="102"/>
      <c r="E93" s="102"/>
      <c r="F93" s="102"/>
      <c r="G93" s="102"/>
    </row>
    <row r="94" spans="1:12" x14ac:dyDescent="0.2">
      <c r="A94" s="102"/>
      <c r="B94" s="102"/>
      <c r="C94" s="102"/>
      <c r="D94" s="102"/>
      <c r="E94" s="102"/>
      <c r="F94" s="102"/>
      <c r="G94" s="102"/>
    </row>
    <row r="135" spans="3:6" x14ac:dyDescent="0.2">
      <c r="C135" s="179"/>
      <c r="D135" s="179"/>
      <c r="E135" s="179"/>
      <c r="F135" s="179"/>
    </row>
    <row r="136" spans="3:6" x14ac:dyDescent="0.2">
      <c r="D136" s="31"/>
      <c r="E136" s="180"/>
      <c r="F136" s="40"/>
    </row>
    <row r="137" spans="3:6" x14ac:dyDescent="0.2">
      <c r="D137" s="31"/>
      <c r="E137" s="180"/>
      <c r="F137" s="40"/>
    </row>
    <row r="138" spans="3:6" x14ac:dyDescent="0.2">
      <c r="D138" s="31"/>
      <c r="E138" s="180"/>
      <c r="F138" s="40"/>
    </row>
    <row r="139" spans="3:6" x14ac:dyDescent="0.2">
      <c r="D139" s="31"/>
      <c r="E139" s="180"/>
      <c r="F139" s="40"/>
    </row>
    <row r="140" spans="3:6" x14ac:dyDescent="0.2">
      <c r="D140" s="31"/>
      <c r="E140" s="180"/>
      <c r="F140" s="40"/>
    </row>
    <row r="141" spans="3:6" x14ac:dyDescent="0.2">
      <c r="D141" s="31"/>
      <c r="E141" s="180"/>
      <c r="F141" s="40"/>
    </row>
    <row r="142" spans="3:6" x14ac:dyDescent="0.2">
      <c r="D142" s="31"/>
      <c r="E142" s="180"/>
      <c r="F142" s="40"/>
    </row>
    <row r="143" spans="3:6" x14ac:dyDescent="0.2">
      <c r="D143" s="31"/>
      <c r="E143" s="180"/>
      <c r="F143" s="40"/>
    </row>
    <row r="144" spans="3:6" x14ac:dyDescent="0.2">
      <c r="D144" s="31"/>
      <c r="E144" s="180"/>
      <c r="F144" s="40"/>
    </row>
    <row r="145" spans="4:6" x14ac:dyDescent="0.2">
      <c r="D145" s="31"/>
      <c r="E145" s="180"/>
      <c r="F145" s="40"/>
    </row>
    <row r="146" spans="4:6" x14ac:dyDescent="0.2">
      <c r="D146" s="31"/>
      <c r="E146" s="180"/>
      <c r="F146" s="40"/>
    </row>
    <row r="147" spans="4:6" x14ac:dyDescent="0.2">
      <c r="D147" s="31"/>
      <c r="E147" s="180"/>
      <c r="F147" s="40"/>
    </row>
  </sheetData>
  <mergeCells count="25">
    <mergeCell ref="B6:D6"/>
    <mergeCell ref="B2:D2"/>
    <mergeCell ref="B3:D3"/>
    <mergeCell ref="B4:D4"/>
    <mergeCell ref="B1:D1"/>
    <mergeCell ref="B5:D5"/>
    <mergeCell ref="A39:B39"/>
    <mergeCell ref="B7:D7"/>
    <mergeCell ref="B8:D8"/>
    <mergeCell ref="B11:D11"/>
    <mergeCell ref="A29:C29"/>
    <mergeCell ref="A30:C30"/>
    <mergeCell ref="A31:C31"/>
    <mergeCell ref="A32:C32"/>
    <mergeCell ref="A34:B34"/>
    <mergeCell ref="A36:B36"/>
    <mergeCell ref="A37:B37"/>
    <mergeCell ref="A38:B38"/>
    <mergeCell ref="A71:D71"/>
    <mergeCell ref="A40:B40"/>
    <mergeCell ref="A41:B41"/>
    <mergeCell ref="A42:B42"/>
    <mergeCell ref="A60:D60"/>
    <mergeCell ref="A65:D65"/>
    <mergeCell ref="A69:B69"/>
  </mergeCells>
  <printOptions horizontalCentered="1" gridLinesSet="0"/>
  <pageMargins left="0.39370078740157483" right="0.39370078740157483" top="1.1417322834645669" bottom="0.39370078740157483" header="0.27559055118110237" footer="0.19685039370078741"/>
  <pageSetup paperSize="9" scale="92" orientation="portrait" r:id="rId1"/>
  <headerFooter alignWithMargins="0">
    <oddHeader>&amp;L&amp;"Arial,Fett"&amp;16
&amp;18GAV Stromkostenüberprüfung&amp;R&amp;G</oddHeader>
    <oddFooter>&amp;L&amp;"Arial,Fett"&amp;8Seite &amp;P von &amp;N&amp;R&amp;"Arial,Fett"&amp;8GAV-Ruch
&amp;D</oddFooter>
  </headerFooter>
  <rowBreaks count="2" manualBreakCount="2">
    <brk id="43" max="5" man="1"/>
    <brk id="83" max="5" man="1"/>
  </rowBreaks>
  <colBreaks count="1" manualBreakCount="1">
    <brk id="9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G69"/>
  <sheetViews>
    <sheetView showGridLines="0" view="pageBreakPreview" zoomScaleNormal="100" zoomScaleSheetLayoutView="100" workbookViewId="0">
      <selection activeCell="E36" sqref="E36"/>
    </sheetView>
  </sheetViews>
  <sheetFormatPr baseColWidth="10" defaultRowHeight="12.75" x14ac:dyDescent="0.2"/>
  <cols>
    <col min="1" max="1" width="18" style="30" customWidth="1"/>
    <col min="2" max="2" width="12.7109375" style="30" customWidth="1"/>
    <col min="3" max="3" width="15.140625" style="30" customWidth="1"/>
    <col min="4" max="4" width="14" style="30" bestFit="1" customWidth="1"/>
    <col min="5" max="5" width="15.140625" style="30" customWidth="1"/>
    <col min="6" max="6" width="8.140625" style="30" bestFit="1" customWidth="1"/>
    <col min="7" max="7" width="11.28515625" style="30" customWidth="1"/>
    <col min="8" max="9" width="11.42578125" style="30"/>
    <col min="10" max="10" width="4.28515625" style="30" customWidth="1"/>
    <col min="11" max="14" width="11.42578125" style="30"/>
    <col min="15" max="15" width="11.7109375" style="30" bestFit="1" customWidth="1"/>
    <col min="16" max="16384" width="11.42578125" style="30"/>
  </cols>
  <sheetData>
    <row r="1" spans="1:7" x14ac:dyDescent="0.2">
      <c r="A1" s="29" t="s">
        <v>45</v>
      </c>
      <c r="B1" s="309">
        <f>+'Überprüfung Werk I'!B1</f>
        <v>2020</v>
      </c>
      <c r="C1" s="310"/>
      <c r="D1" s="311"/>
    </row>
    <row r="2" spans="1:7" x14ac:dyDescent="0.2">
      <c r="A2" s="32" t="s">
        <v>42</v>
      </c>
      <c r="B2" s="306">
        <f>'Stromkosten Anlage 1'!C6</f>
        <v>0</v>
      </c>
      <c r="C2" s="307"/>
      <c r="D2" s="308"/>
      <c r="G2" s="31"/>
    </row>
    <row r="3" spans="1:7" ht="14.45" customHeight="1" x14ac:dyDescent="0.25">
      <c r="A3" s="32" t="s">
        <v>43</v>
      </c>
      <c r="B3" s="306">
        <f>'Stromkosten Anlage 1'!C7</f>
        <v>0</v>
      </c>
      <c r="C3" s="307"/>
      <c r="D3" s="308"/>
      <c r="G3" s="34"/>
    </row>
    <row r="4" spans="1:7" ht="13.15" customHeight="1" x14ac:dyDescent="0.2">
      <c r="A4" s="32" t="s">
        <v>44</v>
      </c>
      <c r="B4" s="306">
        <f>'Stromkosten Anlage 1'!C8</f>
        <v>0</v>
      </c>
      <c r="C4" s="307"/>
      <c r="D4" s="308"/>
      <c r="G4" s="35"/>
    </row>
    <row r="5" spans="1:7" x14ac:dyDescent="0.2">
      <c r="A5" s="32" t="s">
        <v>115</v>
      </c>
      <c r="B5" s="306">
        <f>'Stromkosten Anlage 1'!C9</f>
        <v>0</v>
      </c>
      <c r="C5" s="307"/>
      <c r="D5" s="308"/>
    </row>
    <row r="6" spans="1:7" ht="13.5" thickBot="1" x14ac:dyDescent="0.25">
      <c r="A6" s="196" t="s">
        <v>46</v>
      </c>
      <c r="B6" s="324">
        <f>'Stromkosten Anlage 1'!C10</f>
        <v>0</v>
      </c>
      <c r="C6" s="325"/>
      <c r="D6" s="326"/>
    </row>
    <row r="7" spans="1:7" ht="31.15" customHeight="1" x14ac:dyDescent="0.2"/>
    <row r="57" spans="3:6" x14ac:dyDescent="0.2">
      <c r="C57" s="179"/>
      <c r="D57" s="179"/>
      <c r="E57" s="179"/>
      <c r="F57" s="179"/>
    </row>
    <row r="58" spans="3:6" x14ac:dyDescent="0.2">
      <c r="D58" s="31"/>
      <c r="E58" s="180"/>
      <c r="F58" s="40"/>
    </row>
    <row r="59" spans="3:6" x14ac:dyDescent="0.2">
      <c r="D59" s="31"/>
      <c r="E59" s="180"/>
      <c r="F59" s="40"/>
    </row>
    <row r="60" spans="3:6" x14ac:dyDescent="0.2">
      <c r="D60" s="31"/>
      <c r="E60" s="180"/>
      <c r="F60" s="40"/>
    </row>
    <row r="61" spans="3:6" x14ac:dyDescent="0.2">
      <c r="D61" s="31"/>
      <c r="E61" s="180"/>
      <c r="F61" s="40"/>
    </row>
    <row r="62" spans="3:6" x14ac:dyDescent="0.2">
      <c r="D62" s="31"/>
      <c r="E62" s="180"/>
      <c r="F62" s="40"/>
    </row>
    <row r="63" spans="3:6" x14ac:dyDescent="0.2">
      <c r="D63" s="31"/>
      <c r="E63" s="180"/>
      <c r="F63" s="40"/>
    </row>
    <row r="64" spans="3:6" x14ac:dyDescent="0.2">
      <c r="D64" s="31"/>
      <c r="E64" s="180"/>
      <c r="F64" s="40"/>
    </row>
    <row r="65" spans="4:6" x14ac:dyDescent="0.2">
      <c r="D65" s="31"/>
      <c r="E65" s="180"/>
      <c r="F65" s="40"/>
    </row>
    <row r="66" spans="4:6" x14ac:dyDescent="0.2">
      <c r="D66" s="31"/>
      <c r="E66" s="180"/>
      <c r="F66" s="40"/>
    </row>
    <row r="67" spans="4:6" x14ac:dyDescent="0.2">
      <c r="D67" s="31"/>
      <c r="E67" s="180"/>
      <c r="F67" s="40"/>
    </row>
    <row r="68" spans="4:6" x14ac:dyDescent="0.2">
      <c r="D68" s="31"/>
      <c r="E68" s="180"/>
      <c r="F68" s="40"/>
    </row>
    <row r="69" spans="4:6" x14ac:dyDescent="0.2">
      <c r="D69" s="31"/>
      <c r="E69" s="180"/>
      <c r="F69" s="40"/>
    </row>
  </sheetData>
  <mergeCells count="6">
    <mergeCell ref="B6:D6"/>
    <mergeCell ref="B2:D2"/>
    <mergeCell ref="B3:D3"/>
    <mergeCell ref="B4:D4"/>
    <mergeCell ref="B1:D1"/>
    <mergeCell ref="B5:D5"/>
  </mergeCells>
  <printOptions horizontalCentered="1" gridLinesSet="0"/>
  <pageMargins left="0.39370078740157483" right="0.39370078740157483" top="1.1417322834645669" bottom="0.39370078740157483" header="0.27559055118110237" footer="0.19685039370078741"/>
  <pageSetup paperSize="9" scale="92" orientation="portrait" r:id="rId1"/>
  <headerFooter alignWithMargins="0">
    <oddHeader>&amp;L&amp;"Arial,Fett"&amp;16
&amp;18GAV Stromkostenüberprüfung&amp;R&amp;G</oddHeader>
    <oddFooter>&amp;L&amp;"Arial,Fett"&amp;8Anlage&amp;R&amp;"Arial,Fett"&amp;8GAV-Ruch
&amp;D</oddFooter>
  </headerFooter>
  <colBreaks count="1" manualBreakCount="1">
    <brk id="9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27F04-BEE0-4901-84BA-A3C31E587309}">
  <sheetPr>
    <pageSetUpPr autoPageBreaks="0"/>
  </sheetPr>
  <dimension ref="A1:G69"/>
  <sheetViews>
    <sheetView showGridLines="0" view="pageBreakPreview" zoomScaleNormal="100" zoomScaleSheetLayoutView="100" workbookViewId="0">
      <selection activeCell="E36" sqref="E36"/>
    </sheetView>
  </sheetViews>
  <sheetFormatPr baseColWidth="10" defaultRowHeight="12.75" x14ac:dyDescent="0.2"/>
  <cols>
    <col min="1" max="1" width="18" style="30" customWidth="1"/>
    <col min="2" max="2" width="12.7109375" style="30" customWidth="1"/>
    <col min="3" max="3" width="15.140625" style="30" customWidth="1"/>
    <col min="4" max="4" width="14" style="30" bestFit="1" customWidth="1"/>
    <col min="5" max="5" width="15.140625" style="30" customWidth="1"/>
    <col min="6" max="6" width="8.140625" style="30" bestFit="1" customWidth="1"/>
    <col min="7" max="7" width="11.28515625" style="30" customWidth="1"/>
    <col min="8" max="9" width="11.42578125" style="30"/>
    <col min="10" max="10" width="4.28515625" style="30" customWidth="1"/>
    <col min="11" max="14" width="11.42578125" style="30"/>
    <col min="15" max="15" width="11.7109375" style="30" bestFit="1" customWidth="1"/>
    <col min="16" max="16384" width="11.42578125" style="30"/>
  </cols>
  <sheetData>
    <row r="1" spans="1:7" x14ac:dyDescent="0.2">
      <c r="A1" s="29" t="s">
        <v>45</v>
      </c>
      <c r="B1" s="309">
        <f>+'Überprüfung Werk I'!B1</f>
        <v>2020</v>
      </c>
      <c r="C1" s="310"/>
      <c r="D1" s="311"/>
    </row>
    <row r="2" spans="1:7" x14ac:dyDescent="0.2">
      <c r="A2" s="32" t="s">
        <v>42</v>
      </c>
      <c r="B2" s="306">
        <f>+'Stromkosten Anlage 2'!C6</f>
        <v>0</v>
      </c>
      <c r="C2" s="307"/>
      <c r="D2" s="308"/>
      <c r="G2" s="31"/>
    </row>
    <row r="3" spans="1:7" ht="14.45" customHeight="1" x14ac:dyDescent="0.25">
      <c r="A3" s="32" t="s">
        <v>43</v>
      </c>
      <c r="B3" s="306">
        <f>+'Stromkosten Anlage 2'!C7</f>
        <v>0</v>
      </c>
      <c r="C3" s="307"/>
      <c r="D3" s="308"/>
      <c r="G3" s="34"/>
    </row>
    <row r="4" spans="1:7" ht="13.15" customHeight="1" x14ac:dyDescent="0.2">
      <c r="A4" s="32" t="s">
        <v>44</v>
      </c>
      <c r="B4" s="306">
        <f>+'Stromkosten Anlage 2'!C8</f>
        <v>0</v>
      </c>
      <c r="C4" s="307"/>
      <c r="D4" s="308"/>
      <c r="G4" s="35"/>
    </row>
    <row r="5" spans="1:7" x14ac:dyDescent="0.2">
      <c r="A5" s="32" t="s">
        <v>115</v>
      </c>
      <c r="B5" s="306">
        <f>+'Stromkosten Anlage 2'!C9</f>
        <v>0</v>
      </c>
      <c r="C5" s="307"/>
      <c r="D5" s="308"/>
    </row>
    <row r="6" spans="1:7" ht="13.5" thickBot="1" x14ac:dyDescent="0.25">
      <c r="A6" s="196" t="s">
        <v>46</v>
      </c>
      <c r="B6" s="324">
        <f>+'Stromkosten Anlage 2'!C10</f>
        <v>0</v>
      </c>
      <c r="C6" s="325"/>
      <c r="D6" s="326"/>
    </row>
    <row r="7" spans="1:7" ht="31.15" customHeight="1" x14ac:dyDescent="0.2"/>
    <row r="57" spans="3:6" x14ac:dyDescent="0.2">
      <c r="C57" s="179"/>
      <c r="D57" s="179"/>
      <c r="E57" s="179"/>
      <c r="F57" s="179"/>
    </row>
    <row r="58" spans="3:6" x14ac:dyDescent="0.2">
      <c r="D58" s="31"/>
      <c r="E58" s="180"/>
      <c r="F58" s="40"/>
    </row>
    <row r="59" spans="3:6" x14ac:dyDescent="0.2">
      <c r="D59" s="31"/>
      <c r="E59" s="180"/>
      <c r="F59" s="40"/>
    </row>
    <row r="60" spans="3:6" x14ac:dyDescent="0.2">
      <c r="D60" s="31"/>
      <c r="E60" s="180"/>
      <c r="F60" s="40"/>
    </row>
    <row r="61" spans="3:6" x14ac:dyDescent="0.2">
      <c r="D61" s="31"/>
      <c r="E61" s="180"/>
      <c r="F61" s="40"/>
    </row>
    <row r="62" spans="3:6" x14ac:dyDescent="0.2">
      <c r="D62" s="31"/>
      <c r="E62" s="180"/>
      <c r="F62" s="40"/>
    </row>
    <row r="63" spans="3:6" x14ac:dyDescent="0.2">
      <c r="D63" s="31"/>
      <c r="E63" s="180"/>
      <c r="F63" s="40"/>
    </row>
    <row r="64" spans="3:6" x14ac:dyDescent="0.2">
      <c r="D64" s="31"/>
      <c r="E64" s="180"/>
      <c r="F64" s="40"/>
    </row>
    <row r="65" spans="4:6" x14ac:dyDescent="0.2">
      <c r="D65" s="31"/>
      <c r="E65" s="180"/>
      <c r="F65" s="40"/>
    </row>
    <row r="66" spans="4:6" x14ac:dyDescent="0.2">
      <c r="D66" s="31"/>
      <c r="E66" s="180"/>
      <c r="F66" s="40"/>
    </row>
    <row r="67" spans="4:6" x14ac:dyDescent="0.2">
      <c r="D67" s="31"/>
      <c r="E67" s="180"/>
      <c r="F67" s="40"/>
    </row>
    <row r="68" spans="4:6" x14ac:dyDescent="0.2">
      <c r="D68" s="31"/>
      <c r="E68" s="180"/>
      <c r="F68" s="40"/>
    </row>
    <row r="69" spans="4:6" x14ac:dyDescent="0.2">
      <c r="D69" s="31"/>
      <c r="E69" s="180"/>
      <c r="F69" s="40"/>
    </row>
  </sheetData>
  <mergeCells count="6">
    <mergeCell ref="B6:D6"/>
    <mergeCell ref="B1:D1"/>
    <mergeCell ref="B2:D2"/>
    <mergeCell ref="B3:D3"/>
    <mergeCell ref="B4:D4"/>
    <mergeCell ref="B5:D5"/>
  </mergeCells>
  <printOptions horizontalCentered="1" gridLinesSet="0"/>
  <pageMargins left="0.39370078740157483" right="0.39370078740157483" top="1.1417322834645669" bottom="0.39370078740157483" header="0.27559055118110237" footer="0.19685039370078741"/>
  <pageSetup paperSize="9" scale="92" orientation="portrait" r:id="rId1"/>
  <headerFooter alignWithMargins="0">
    <oddHeader>&amp;L&amp;"Arial,Fett"&amp;16
&amp;18GAV Stromkostenüberprüfung&amp;R&amp;G</oddHeader>
    <oddFooter>&amp;L&amp;"Arial,Fett"&amp;8Anlage&amp;R&amp;"Arial,Fett"&amp;8GAV-Ruch
&amp;D</oddFooter>
  </headerFooter>
  <colBreaks count="1" manualBreakCount="1">
    <brk id="9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Stromkosten Anlage 1</vt:lpstr>
      <vt:lpstr>Stromkosten Anlage 2</vt:lpstr>
      <vt:lpstr>Überprüfung Werk I</vt:lpstr>
      <vt:lpstr>Überprüfung Werk II</vt:lpstr>
      <vt:lpstr>Diagramm Werk I</vt:lpstr>
      <vt:lpstr>Diagramm WerkII</vt:lpstr>
      <vt:lpstr>'Diagramm Werk I'!Druckbereich</vt:lpstr>
      <vt:lpstr>'Diagramm WerkII'!Druckbereich</vt:lpstr>
      <vt:lpstr>'Stromkosten Anlage 1'!Druckbereich</vt:lpstr>
      <vt:lpstr>'Stromkosten Anlage 2'!Druckbereich</vt:lpstr>
      <vt:lpstr>'Überprüfung Werk I'!Druckbereich</vt:lpstr>
      <vt:lpstr>'Überprüfung Werk II'!Druckbereich</vt:lpstr>
      <vt:lpstr>'Diagramm Werk I'!Drucktitel</vt:lpstr>
      <vt:lpstr>'Diagramm WerkII'!Drucktitel</vt:lpstr>
      <vt:lpstr>'Überprüfung Werk I'!Drucktitel</vt:lpstr>
      <vt:lpstr>'Überprüfung Werk II'!Drucktitel</vt:lpstr>
    </vt:vector>
  </TitlesOfParts>
  <Company>GAV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</dc:creator>
  <cp:lastModifiedBy>Wolfgang Ruch</cp:lastModifiedBy>
  <cp:lastPrinted>2018-01-16T14:29:21Z</cp:lastPrinted>
  <dcterms:created xsi:type="dcterms:W3CDTF">2010-01-11T09:24:48Z</dcterms:created>
  <dcterms:modified xsi:type="dcterms:W3CDTF">2021-01-19T13:05:29Z</dcterms:modified>
</cp:coreProperties>
</file>